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Hayley_Byra\Documents\Hayley\SAB\SAB Meeting Documents\March 2022\"/>
    </mc:Choice>
  </mc:AlternateContent>
  <xr:revisionPtr revIDLastSave="0" documentId="13_ncr:1_{D4723422-3642-4468-A719-27AEAFDBB822}" xr6:coauthVersionLast="47" xr6:coauthVersionMax="47" xr10:uidLastSave="{00000000-0000-0000-0000-000000000000}"/>
  <bookViews>
    <workbookView xWindow="-120" yWindow="-120" windowWidth="29040" windowHeight="15840" xr2:uid="{00000000-000D-0000-FFFF-FFFF00000000}"/>
  </bookViews>
  <sheets>
    <sheet name="Genetic Effects" sheetId="3" r:id="rId1"/>
  </sheets>
  <definedNames>
    <definedName name="_xlnm._FilterDatabase" localSheetId="0" hidden="1">'Genetic Effects'!$A$3:$R$3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3" l="1"/>
  <c r="E43" i="3"/>
  <c r="E112" i="3"/>
  <c r="D112" i="3"/>
  <c r="E111" i="3"/>
  <c r="D111" i="3"/>
  <c r="E110" i="3"/>
  <c r="D110" i="3"/>
  <c r="E108" i="3"/>
  <c r="D108" i="3"/>
  <c r="E107" i="3"/>
  <c r="D107" i="3"/>
  <c r="E106" i="3"/>
  <c r="D106" i="3"/>
  <c r="E104" i="3"/>
  <c r="D104" i="3"/>
  <c r="E102" i="3"/>
  <c r="D102" i="3"/>
  <c r="E100" i="3"/>
  <c r="D100" i="3"/>
  <c r="E97" i="3"/>
  <c r="D97" i="3"/>
  <c r="E96" i="3"/>
  <c r="D96" i="3"/>
  <c r="E95" i="3"/>
  <c r="D95" i="3"/>
  <c r="E93" i="3"/>
  <c r="D93" i="3"/>
  <c r="E92" i="3"/>
  <c r="D92" i="3"/>
  <c r="E87" i="3"/>
  <c r="D87" i="3"/>
  <c r="E86" i="3"/>
  <c r="D86" i="3"/>
  <c r="E85" i="3"/>
  <c r="D85" i="3"/>
  <c r="E84" i="3"/>
  <c r="D84" i="3"/>
  <c r="E83" i="3"/>
  <c r="D83" i="3"/>
  <c r="E82" i="3"/>
  <c r="D82" i="3"/>
  <c r="E79" i="3"/>
  <c r="D79" i="3"/>
  <c r="E75" i="3"/>
  <c r="D75" i="3"/>
  <c r="E65" i="3"/>
  <c r="D65" i="3"/>
  <c r="E64" i="3"/>
  <c r="D64" i="3"/>
  <c r="E63" i="3"/>
  <c r="D63" i="3"/>
  <c r="E62" i="3"/>
  <c r="D62" i="3"/>
  <c r="E61" i="3"/>
  <c r="D61" i="3"/>
  <c r="E60" i="3"/>
  <c r="D60" i="3"/>
  <c r="E57" i="3"/>
  <c r="D57" i="3"/>
  <c r="E55" i="3"/>
  <c r="D55" i="3"/>
  <c r="E54" i="3"/>
  <c r="D54" i="3"/>
  <c r="E53" i="3"/>
  <c r="D53" i="3"/>
  <c r="E51" i="3"/>
  <c r="D51" i="3"/>
  <c r="E48" i="3"/>
  <c r="D48" i="3"/>
  <c r="E45" i="3"/>
  <c r="D45" i="3"/>
  <c r="E42" i="3"/>
  <c r="D42" i="3"/>
  <c r="E40" i="3"/>
  <c r="D40" i="3"/>
  <c r="E38" i="3"/>
  <c r="D38" i="3"/>
  <c r="E36" i="3"/>
  <c r="D36" i="3"/>
  <c r="E33" i="3"/>
  <c r="D33" i="3"/>
  <c r="E30" i="3"/>
  <c r="D30" i="3"/>
  <c r="E29" i="3"/>
  <c r="D29" i="3"/>
  <c r="E26" i="3"/>
  <c r="D26" i="3"/>
  <c r="E21" i="3"/>
  <c r="D21" i="3"/>
  <c r="E20" i="3"/>
  <c r="D20" i="3"/>
  <c r="E18" i="3"/>
  <c r="D18" i="3"/>
  <c r="E17" i="3"/>
  <c r="D17" i="3"/>
  <c r="E16" i="3"/>
  <c r="D16" i="3"/>
  <c r="E15" i="3"/>
  <c r="D15" i="3"/>
  <c r="E14" i="3"/>
  <c r="D14" i="3"/>
  <c r="E12" i="3"/>
  <c r="D12" i="3"/>
  <c r="E8" i="3"/>
  <c r="D8" i="3"/>
  <c r="E7" i="3"/>
  <c r="D7" i="3"/>
  <c r="E6" i="3"/>
  <c r="D6" i="3"/>
  <c r="D89" i="3"/>
  <c r="F89" i="3"/>
  <c r="D119" i="3"/>
  <c r="F119" i="3"/>
  <c r="D28" i="3"/>
  <c r="F28" i="3"/>
  <c r="D4" i="3"/>
  <c r="F4" i="3"/>
  <c r="F32" i="3" l="1"/>
  <c r="D32" i="3"/>
  <c r="F98" i="3"/>
  <c r="D98" i="3"/>
  <c r="F76" i="3"/>
  <c r="D76" i="3"/>
  <c r="F37" i="3"/>
  <c r="D37" i="3"/>
  <c r="F31" i="3"/>
  <c r="D31" i="3"/>
  <c r="F77" i="3"/>
  <c r="D77" i="3"/>
  <c r="F49" i="3"/>
  <c r="D49" i="3"/>
  <c r="F94" i="3"/>
  <c r="D94" i="3"/>
  <c r="F67" i="3"/>
  <c r="D67" i="3"/>
  <c r="F74" i="3"/>
  <c r="D74" i="3"/>
  <c r="F10" i="3"/>
  <c r="D10" i="3"/>
  <c r="F19" i="3"/>
  <c r="D19" i="3"/>
  <c r="F73" i="3"/>
  <c r="D73" i="3"/>
  <c r="F66" i="3"/>
  <c r="D66" i="3"/>
  <c r="F69" i="3"/>
  <c r="D69" i="3"/>
  <c r="F39" i="3"/>
  <c r="D39" i="3"/>
  <c r="F91" i="3"/>
  <c r="D91" i="3"/>
  <c r="F35" i="3"/>
  <c r="D35" i="3"/>
  <c r="F72" i="3"/>
  <c r="D72" i="3"/>
  <c r="F101" i="3"/>
  <c r="D101" i="3"/>
  <c r="F70" i="3"/>
  <c r="D70" i="3"/>
  <c r="F88" i="3"/>
  <c r="D88" i="3"/>
  <c r="F99" i="3"/>
  <c r="D99" i="3"/>
  <c r="F78" i="3"/>
  <c r="D78" i="3"/>
  <c r="F13" i="3"/>
  <c r="D13" i="3"/>
  <c r="F27" i="3"/>
  <c r="D27" i="3"/>
  <c r="F9" i="3"/>
  <c r="D9" i="3"/>
  <c r="F71" i="3"/>
  <c r="D71" i="3"/>
  <c r="F68" i="3"/>
  <c r="D68" i="3"/>
  <c r="F81" i="3"/>
  <c r="D81" i="3"/>
  <c r="F105" i="3"/>
  <c r="D105" i="3"/>
  <c r="F23" i="3"/>
  <c r="D23" i="3"/>
  <c r="F80" i="3"/>
  <c r="D80" i="3"/>
  <c r="F25" i="3"/>
  <c r="D25" i="3"/>
  <c r="F22" i="3"/>
  <c r="D22" i="3"/>
  <c r="F116" i="3"/>
  <c r="D116" i="3"/>
  <c r="F44" i="3"/>
  <c r="D44" i="3"/>
  <c r="F59" i="3"/>
  <c r="D59" i="3"/>
  <c r="F90" i="3"/>
  <c r="D90" i="3"/>
  <c r="F115" i="3"/>
  <c r="D115" i="3"/>
  <c r="F113" i="3"/>
  <c r="D113" i="3"/>
  <c r="F24" i="3"/>
  <c r="D24" i="3"/>
  <c r="F52" i="3"/>
  <c r="D52" i="3"/>
  <c r="F117" i="3"/>
  <c r="D117" i="3"/>
  <c r="F46" i="3"/>
  <c r="D46" i="3"/>
  <c r="F11" i="3"/>
  <c r="D11" i="3"/>
  <c r="F118" i="3"/>
  <c r="D118" i="3"/>
  <c r="F114" i="3"/>
  <c r="D114" i="3"/>
  <c r="F58" i="3"/>
  <c r="D58" i="3"/>
  <c r="F103" i="3"/>
  <c r="D103" i="3"/>
  <c r="F41" i="3"/>
  <c r="D41" i="3"/>
  <c r="F5" i="3"/>
  <c r="D5" i="3"/>
  <c r="F50" i="3"/>
  <c r="D50" i="3"/>
  <c r="F109" i="3"/>
  <c r="D109" i="3"/>
  <c r="F56" i="3"/>
  <c r="D56" i="3"/>
  <c r="F47" i="3"/>
  <c r="D47" i="3"/>
  <c r="F34" i="3"/>
  <c r="D34" i="3"/>
</calcChain>
</file>

<file path=xl/sharedStrings.xml><?xml version="1.0" encoding="utf-8"?>
<sst xmlns="http://schemas.openxmlformats.org/spreadsheetml/2006/main" count="1084" uniqueCount="861">
  <si>
    <t>Article Title</t>
  </si>
  <si>
    <t>Author</t>
  </si>
  <si>
    <t>Journal Title</t>
  </si>
  <si>
    <t>ISSN</t>
  </si>
  <si>
    <t>Publication Date</t>
  </si>
  <si>
    <t>Volume</t>
  </si>
  <si>
    <t>Issue</t>
  </si>
  <si>
    <t>First Page</t>
  </si>
  <si>
    <t>Page Count</t>
  </si>
  <si>
    <t>Accession Number</t>
  </si>
  <si>
    <t>DOI</t>
  </si>
  <si>
    <t>Publisher</t>
  </si>
  <si>
    <t>Doctype</t>
  </si>
  <si>
    <t>Subjects</t>
  </si>
  <si>
    <t>Keywords</t>
  </si>
  <si>
    <t>Abstract</t>
  </si>
  <si>
    <t>PLink</t>
  </si>
  <si>
    <t>Journal Article</t>
  </si>
  <si>
    <t>Elsevier Ltd</t>
  </si>
  <si>
    <t>fla</t>
  </si>
  <si>
    <t>Particle and Fibre Technology</t>
  </si>
  <si>
    <t>BioMed Central Ltd.</t>
  </si>
  <si>
    <t>BioMed Central</t>
  </si>
  <si>
    <t>Article</t>
  </si>
  <si>
    <t>Nanomaterials (2079-4991)</t>
  </si>
  <si>
    <t>MDPI</t>
  </si>
  <si>
    <t>Nanotoxicology</t>
  </si>
  <si>
    <t>Taylor &amp; Francis Ltd</t>
  </si>
  <si>
    <t>Mutation Research - Genetic Toxicology and Environmental Mutagenesis</t>
  </si>
  <si>
    <t>10.1016/j.mrgentox.2017.08.005</t>
  </si>
  <si>
    <t>Elsevier B.V.</t>
  </si>
  <si>
    <t>Journal of hazardous materials</t>
  </si>
  <si>
    <t>Elsevier</t>
  </si>
  <si>
    <t>Particle and fibre toxicology</t>
  </si>
  <si>
    <t>Comparative Study</t>
  </si>
  <si>
    <t>Scientific reports</t>
  </si>
  <si>
    <t>Nature Publishing Group</t>
  </si>
  <si>
    <t>ISBN</t>
  </si>
  <si>
    <t>Kolaviron via anti-inflammatory and redox regulatory mechanisms abates multi-walled carbon nanotubes-induced neurobehavioral deficits in rats.</t>
  </si>
  <si>
    <t>Adedara, Isaac A.; Awogbindin, Ifeoluwa O.; Owoeye, Olatunde; Maduako, Ikenna C.; Ajeleti, Akinola O.; Owumi, Solomon E.; Patlolla, Anita K.; Farombi, Ebenezer O.</t>
  </si>
  <si>
    <t>Psychopharmacology</t>
  </si>
  <si>
    <t>10.1007/s00213-019-05432-8</t>
  </si>
  <si>
    <t>Springer Nature</t>
  </si>
  <si>
    <t>MULTIWALLED carbon nanotubes; RATS; CARBON nanotubes; BRAIN degeneration; BODY weight; OXIDATIVE stress; All Other Animal Production</t>
  </si>
  <si>
    <t>Acetylcholinesterase; Kolaviron; Multi-walled carbon nanotubes; Neurotoxicity; Oxido-inflammation</t>
  </si>
  <si>
    <t>Exposure to multi-walled carbon nanotubes (MWCNTs) reportedly elicits neurotoxic effects. Kolaviron is a phytochemical with several pharmacological effects namely anti-oxidant, anti-inflammatory, and anti-genotoxic activities. The present study evaluated the neuroprotective mechanism of kolaviron in rats intraperitoneally injected with MWCNTs alone at 1 mg/kg body weight or orally co-administered with kolaviron at 50 and 100 mg/kg body weight for 15 consecutive days. Following exposure, neurobehavioral analysis using video-tracking software during trial in a novel environment indicated that co-administration of both doses of kolaviron significantly (p &lt; 0.05) enhanced the locomotor, motor, and exploratory activities namely total distance traveled, maximum speed, total time mobile, mobile episode, path efficiency, body rotation, absolute turn angle, and negative geotaxis when compared with rats exposed to MWCNTs alone. Further, kolaviron markedly abated the decrease in the acetylcholinesterase activity and antioxidant defense system as well as the increase in oxidative stress and inflammatory biomarkers induced by MWCNT exposure in the cerebrum, cerebellum, and mid-brain of rats. The amelioration of MWCNT-induced neuronal degeneration in the brain structures by kolaviron was verified by histological and morphometrical analyses. Taken together, kolaviron abated MWCNT-induced neurotoxicity via anti-inflammatory and redox regulatory mechanisms. [ABSTRACT FROM AUTHOR] Copyright of Psychopharmacology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</si>
  <si>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https://umasslowell.idm.oclc.org/login?url=https://search.ebscohost.com/login.aspx?direct=true&amp;db=aph&amp;AN=142512566&amp;site=eds-live</t>
  </si>
  <si>
    <t>Springer</t>
  </si>
  <si>
    <t>Report</t>
  </si>
  <si>
    <t>Environment International</t>
  </si>
  <si>
    <t>Toxicology</t>
  </si>
  <si>
    <t>PLoS ONE</t>
  </si>
  <si>
    <t>Public Library of Science</t>
  </si>
  <si>
    <t>Role of p53 in the chronic pulmonary immune response to tangled or rod-like multi-walled carbon nanotubes.</t>
  </si>
  <si>
    <t>10.1080/17435390.2018.1502830</t>
  </si>
  <si>
    <t>Oxford University Press</t>
  </si>
  <si>
    <t>The utility of the in vitro micronucleus test for evaluating the genotoxicity of natural and manmade nano-scale fibres</t>
  </si>
  <si>
    <t>Fowler, Paul; Homan, Andrew; Atkins, Derek; Whitwell, James; Lloyd, Melvyn; Bradford, Roberta</t>
  </si>
  <si>
    <t>edsgcl.520254128</t>
  </si>
  <si>
    <t>10.1016/j.mrgentox.2016.09.002</t>
  </si>
  <si>
    <t>Lymphomas; Cells; Glutathione transferase; Phosphates; Nanotubes</t>
  </si>
  <si>
    <t>To access, purchase, authenticate, or subscribe to the full-text of this article, please visit this link: http://dx.doi.org/10.1016/j.mrgentox.2016.09.002 Byline: Paul Fowler [paul.fowler@unilever.com] (a,*), Andrew Homan [Andrew.Homan@unilever.com] (a), Derek Atkins [Derek.Atkins@unilever.com] (b), James Whitwell [James.Whitwell@covance.com] (c), Melvyn Lloyd [Mel.lloyd@covance.com] (c), Roberta Bradford [Bobbie.Bradford@unilever.com] (a) Keywords Genotoxicity; Human cells; Fibre; Nano material; Sensitivity Highlights * OECD design Micronucleus tests do not detect asbestos or carbon fibres as positive. * Nano diameter carbon materials poorly dissociate in liquids when dosing cell cultures. * Extended culture times may result in MN generated via a non-genotoxic route. Abstract A range of fibrous materials, including several types of asbestos and carbon fibres with nano scale diameters that had reported positive genotoxicity data (predominantly clastogenicity), were tested in the in vitro micronucleus test (OECD 487) in GLP-compliant studies in Chinese Hamster Ovary cells. Out of eight materials tested, only one (crocidolite, an asbestos fibre) gave a positive response either in the presence or absence of metabolic activation (S9) and at short (3 h) or extended (24 h) exposure times (p [less than or equal to] 0.001). Our data suggest that the commonly used tests for clastogenicity in mammalian cells require extensive modification before fibrous materials are detected as positive, raising questions about the validity of these tests for detecting clastogenic and aneugenic fibrous materials. Abbreviations C&amp;apos;abs, chromosome aberration test; CHL, Chinese hamster lung; CNF, carbon nano fibre; DMSO, dimethylsulfoxide; EDTA, ethylenediaminetetraacetic acid; G6P, glucose-6-phosphate; GLP, good laboratory practice; GSTM1, glutathione S-transferase Mu 1; HPRT, hypoxanthine-guanine ribosyl transferase; MLA, mouse lymphoma assay; MN, micronucleus; MNBN, micronucleated Bi-nucleate cells; MnVit, in vitro micronucleus test; MWCNT, multi walled carbon nano tubes; OECD, the organisation for economic co-operation and development; RI, replication index; ROS, reactive oxygen species; SCE, sister chromatid exchange; SHE, Syrian hamster embryo; SWCNT, single walled carbon nanotube; TEM, transmission electron microscopy; UICC, union for international cancer control Author Affiliation: (a) Unilever, Safety and Environmental Assurance Centre, Colworth Science Park, Sharnbrook, Bedfordshire, MK44 1LQ, UK (b) Unilever Strategic Science Group Colworth Science Park, Sharnbrook, Bedfordshire, MK44 1LQ, UK (c) Covance Laboratories Ltd., Otley Road, Harrogate HG3 1PY, UK * Corresponding author. Article History: Received 7 June 2016; Revised 12 August 2016; Accepted 2 September 2016</t>
  </si>
  <si>
    <t>https://umasslowell.idm.oclc.org/login?url=https://search.ebscohost.com/login.aspx?direct=true&amp;db=edsgao&amp;AN=edsgcl.520254128&amp;site=eds-live</t>
  </si>
  <si>
    <t>Journal of Hazardous Materials</t>
  </si>
  <si>
    <t>N.PAG</t>
  </si>
  <si>
    <t>Biodegradable multi-walled carbon nanotubes trigger anti-tumoral effects.</t>
  </si>
  <si>
    <t>González-Lavado E; Iturrioz-Rodríguez N; Padín-González E; González J; García-Hevia L; Heuts J; Pesquera C; González F; Villegas JC; Valiente R; Fanarraga ML</t>
  </si>
  <si>
    <t>Nanoscale</t>
  </si>
  <si>
    <t>10.1039/c8nr03036g</t>
  </si>
  <si>
    <t>RSC Pub</t>
  </si>
  <si>
    <t>Macrophages metabolism; Melanoma, Experimental drug therapy; Nanotubes, Carbon; Cells, Cultured; HeLa Cells; Humans; Oxidation-Reduction; Spectrum Analysis, Raman</t>
  </si>
  <si>
    <t>Carbon nanotubes are of huge biotechnological interest because they can penetrate most biological barriers and, inside cells, can biomimetically interact with the cytoskeletal filaments, triggering anti-proliferative and cytotoxic effects in highly dividing cells. Unfortunately, their intrinsic properties and bio-persistence represent a putative hazard that relapses their application as therapies against cancer. Here we investigate mild oxidation treatments to improve the intracellular enzymatic digestion of MWCNTs, but preserving their morphology, responsible for their intrinsic cytotoxic properties. Cell imaging techniques and confocal Raman spectroscopic signature analysis revealed that cultured macrophages can degrade bundles of oxidized MWCNTs (o-MWCNTs) in a few days. The isolation of nanotubes from these phagocytes 96 hours after exposure confirmed a significant reduction of approximately 30% in the total length of these filaments compared to the control o-MWCNTs extracted from the cell culture medium, or the intracellular pristine MWCNTs. More interestingly, in vivo single intratumoral injections of o-MWCNTs triggered ca. 30% solid melanoma tumour growth-inhibitory effects while displaying significant signs of biodegradation at the tumoral/peri-tumoral tissues a week after the therapy has had the effect. These results support the potential use of o-MWCNTs as antitumoral agents and reveal interesting clues of how to enhance the efficient clearance of in vivo carbon nanotubes.</t>
  </si>
  <si>
    <t>https://umasslowell.idm.oclc.org/login?url=https://search.ebscohost.com/login.aspx?direct=true&amp;db=cmedm&amp;AN=29868677&amp;site=eds-live</t>
  </si>
  <si>
    <t>10.1016/j.taap.2020.114898</t>
  </si>
  <si>
    <t>Elsevier Inc.</t>
  </si>
  <si>
    <t>Cardiovascular effects among workers exposed to multiwalled carbon nanotubes.</t>
  </si>
  <si>
    <t>Kuijpers E; Pronk A; Kleemann R; Vlaanderen J; Lan Q; Rothman N; Silverman D; Hoet P; Godderis L; Vermeulen R</t>
  </si>
  <si>
    <t>Occupational and environmental medicine</t>
  </si>
  <si>
    <t>10.1136/oemed-2017-104796</t>
  </si>
  <si>
    <t>BMJ Pub. Group</t>
  </si>
  <si>
    <t>Cardiovascular System drug effects; Chemical Industry; Nanotubes, Carbon adverse effects; Occupational Exposure adverse effects; Adult; Biomarkers blood; Case-Control Studies; Cross-Sectional Studies; Endothelium, Vascular drug effects; Female; Humans; Intercellular Adhesion Molecule-1 blood; Male; Occupational Exposure statistics &amp; numerical data; Surveys and Questionnaires; Adult: 19-44 years; All Adult: 19+ years; Female; Male</t>
  </si>
  <si>
    <t>Objectives: The increase in production of multiwalled carbon nanotubes (MWCNTs) has led to growing concerns about health risks. In this study, we assessed the association between occupational exposure to MWCNTs and cardiovascular biomarkers. Methods: A cross-sectional study was performed among 22 workers of a company commercially producing MWCNTs (subdivided into lab personnel with low or high exposure and operators), and a gender and age-matched unexposed population (n=42). Exposure to MWCNTs and 12 cardiovascular markers were measured in participants' blood (phase I). In a subpopulation of 13 exposed workers and six unexposed workers, these measures were repeated after 5 months (phase II). We analysed associations between MWCNT exposure and biomarkers of cardiovascular risk, adjusted for age, body mass index, sex and smoking. Results: We observed an upward trend in the concentration of endothelial damage marker intercellular adhesion molecule-1 (ICAM-1), with increasing exposure to MWCNTs in both phases. The operator category showed significantly elevated ICAM-1 geometric mean ratios (GMRs) compared with the controls (phase I: GMR=1.40, P=1.30E-3; phase II: GMR=1.37, P=0.03). The trends were significant both across worker categories (phase I: P=1.50E-3; phase II: P=0.01) and across measured GM MWCNT concentrations (phase I: P=3.00E-3; phase II: P=0.01). No consistent significant associations were found for the other cardiovascular markers. Conclusion: The associations between MWCNT exposure and ICAM-1 indicate endothelial activation and an increased inflammatory state in workers with MWCNT exposure. © Article author(s) (or their employer(s) unless otherwise stated in the text of the article) 2018. All rights reserved. No commercial use is permitted unless otherwise expressly granted.</t>
  </si>
  <si>
    <t>https://umasslowell.idm.oclc.org/login?url=https://search.ebscohost.com/login.aspx?direct=true&amp;db=cmedm&amp;AN=29440327&amp;site=eds-live</t>
  </si>
  <si>
    <t>Oxford University Press / USA</t>
  </si>
  <si>
    <t>10.1177/1010428317695943</t>
  </si>
  <si>
    <t>IOS Press</t>
  </si>
  <si>
    <t>Resolution of Pulmonary Inflammation Induced by Carbon Nanotubes and Fullerenes in Mice: Role of Macrophage Polarization.</t>
  </si>
  <si>
    <t>10.3389/fimmu.2020.01186</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</si>
  <si>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</si>
  <si>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</si>
  <si>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</si>
  <si>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Bronchi drug effects; Cell Nucleus drug effects; DNA Methylation drug effects; Epigenesis, Genetic drug effects; Epithelial Cells drug effects; Nanotubes, Carbon toxicity; Bronchi metabolism; Cell Line; Cell Nucleus metabolism; Cell Survival drug effects; Epithelial Cells metabolism; Genome-Wide Association Study; Humans; Nanotubes, Carbon chemistry; Particle Size; Structure-Activity Relationship; Surface Properties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</si>
  <si>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</si>
  <si>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https://umasslowell.idm.oclc.org/login?url=https://search.ebscohost.com/login.aspx?direct=true&amp;db=cmedm&amp;AN=29426343&amp;site=eds-live</t>
  </si>
  <si>
    <t>Induction and recovery of CpG site specific methylation changes in human bronchial cells after long-term exposure to carbon nanotubes and asbestos</t>
  </si>
  <si>
    <t>Öner, Deniz; Ghosh, Manosij; Coorens, Robin; Bové, Hannelore; Moisse, Matthieu; Lambrechts, Diether; Ameloot, Marcel; Godderis, Lode; Hoet, Peter H.M.</t>
  </si>
  <si>
    <t>S0160412019322652</t>
  </si>
  <si>
    <t>10.1016/j.envint.2020.105530</t>
  </si>
  <si>
    <t>Carbon nanotube; Asbestos; Epigenetics; DNA methylation</t>
  </si>
  <si>
    <t>Highlights •At non-cytotoxic doses, CNTs are incorporated with in the nucleus after a four weeks period.•Exposure to MWCNTs induced a single hypomethylation at a CpG site and gene promoter region.•SWCNTs/amosite induced hypermethylation at CpG sites after sub-chronic exposure.•SWCNT/amosite induced changes in ‘transcription factor activity’ and ‘sequence-specific DNA binding’•After the recovery period, hypermethylation and hypomethylation were noted for both SWCNTs and amosite. Methods Human bronchial epithelial cells (16HBE) were treated with a low and non-cytotoxic dose (0.25 µg/ml) of multi-walled carbon nanotubes (MWCNTs-NM400) or single-walled carbon nanotubes (SWCNTs-SRM2483) and 0.05 µg/ml amosite (brown) asbestos for the course of four weeks (sub-chronic exposure). After this treatment, the cells were further incubated (without particle/fibre) for two weeks, allowing recovery from the exposure (recovery period). Nuclear depositions of the CNTs were assessed using femtosecond pulsed laser microscopy in a label-free manner. DNA methylation alterations were analysed using microarrays that assess more than 850 thousand CpG sites in the whole genome. Results At non-cytotoxic doses, CNTs were noted to be incorporated with in the nucleus after a four weeks period. Exposure to MWCNTs induced a single hypomethylation at a CpG site and gene promoter region. No change in DNA methylation was observed after the recovery period for MWCNTs. Exposure to SWCNTs or amosite induced hypermethylation at CpG sites after sub-chronic exposure which may involve in ‘transcription factor activity’ and ‘sequence-specific DNA binding’ gene ontologies. After the recovery period, hypermethylation and hypomethylation were noted for both SWCNTs and amosite. Hippocalcinlike 1 (HPCAL1), protease serine 3 (PRSS3), kallikrein-related peptidase 3 (KLK3), kruppel like factor 3 (KLF3) genes were hypermethylated at different time points in either SWCNT-exposed or amosite-exposed cells. Conclusion These results suggest that the specific SWCNT (SRM2483) and amosite fibres studied induce hypo- or hypermethylation on CpG sites in DNA after very low-dose exposure and recovery period. This effect was not seen for the studied MWCNT (NM400).</t>
  </si>
  <si>
    <t>https://umasslowell.idm.oclc.org/login?url=https://search.ebscohost.com/login.aspx?direct=true&amp;db=edselp&amp;AN=S0160412019322652&amp;site=eds-live</t>
  </si>
  <si>
    <t>Materials Science &amp; Engineering C</t>
  </si>
  <si>
    <t>Food &amp; Chemical Toxicology</t>
  </si>
  <si>
    <t>International Journal of Pharmaceutics</t>
  </si>
  <si>
    <t>Multi-walled carbon nanotube-induced genotoxic, inflammatory and pro-fibrotic responses in mice: Investigating the mechanisms of pulmonary carcinogenesis.</t>
  </si>
  <si>
    <t>Rahman L; Jacobsen NR; Aziz SA; Wu D; Williams A; Yauk CL; White P; Wallin H; Vogel U; Halappanavar S</t>
  </si>
  <si>
    <t>Mutation research. Genetic toxicology and environmental mutagenesis</t>
  </si>
  <si>
    <t>The International Agency for Research on Cancer has classified one type of multi-walled carbon nanotubes (MWCNTs) as possibly carcinogenic to humans. However, the underlying mechanisms of MWCNT- induced carcinogenicity are not known. In this study, the genotoxic, mutagenic, inflammatory, and fibrotic potential of MWCNTs were investigated. Muta™Mouse adult females were exposed to 36±6 or 109±18μg/mouse of Mitsui-7, or 26±2 or 78±5μg/mouse of NM-401, once a week for four consecutive weeks via intratracheal instillations, alongside vehicle-treated controls. Samples were collected 90days following the first exposure for measurement of DNA strand breaks, lacZ mutant frequency, p53 expression, cell proliferation, lung inflammation, histopathology, and changes in global gene expression. Both MWCNT types persisted in lung tissues 90days post-exposure, and induced lung inflammation and fibrosis to similar extents. However, there was no evidence of DNA damage as measured by the comet assay following Mitsui-7 exposure, or increases in lacZ mutant frequency, for either MWCNTs. Increased p53 expression was observed in the fibrotic foci induced by both MWCNTs. Gene expression analysis revealed perturbations of a number of biological processes associated with cancer including cell death, cell proliferation, free radical scavenging, and others in both groups, with the largest response in NM-401-treated mice. The results suggest that if the two MWCNT types were capable of inducing DNA damage, strong adaptive responses mounted against the damage, resulting in efficient and timely elimination of damaged cells through cell death, may have prevented accumulation of DNA damage and mutations at the post-exposure time point investigated in the study. Thus, MWCNT-induced carcinogenesis may involve ongoing low levels of DNA damage in an environment of persisting fibres, chronic inflammation and tissue irritation, and parallel increases or decreases in the expression of genes involved in several pro-carcinogenic pathways. Copyright © 2017 The Authors. Published by Elsevier B.V. All rights reserved.</t>
  </si>
  <si>
    <t>https://umasslowell.idm.oclc.org/login?url=https://search.ebscohost.com/login.aspx?direct=true&amp;db=cmedm&amp;AN=28985945&amp;site=eds-live</t>
  </si>
  <si>
    <t>Chemical Engineering Journal</t>
  </si>
  <si>
    <t>Individual and combined toxicity of carboxylic acid functionalized multi-walled carbon nanotubes and benzo a pyrene in lung adenocarcinoma cells.</t>
  </si>
  <si>
    <t>Environmental Science &amp; Pollution Research</t>
  </si>
  <si>
    <t>10.1007/s11356-019-04795-x</t>
  </si>
  <si>
    <t>Seung S. Lee; Roche, Philip J. R.; Giannopoulos, Paresa N.; Mitmaker, Elliot J.; Tamilia, Michael; Paliouras, Miltiadis; Trifiro, Mark A.</t>
  </si>
  <si>
    <t>Tumor Biology (Sage Publications Inc.)</t>
  </si>
  <si>
    <t>Almost all biological therapeutic interventions cannot overcome neoplastic heterogeneity. Physical ablation therapy is immune to tumor heterogeneity, but nearby tissue damage is the limiting factor in delivering lethal doses. Multi-walled carbon nanotubes offer a number of unique properties: chemical stability, photonic properties including efficient light absorption, thermal conductivity, and extensive surface area availability for covalent chemical ligation. When combined together with a targeting moiety such as an antibody or small molecule, one can deliver highly localized temperature increases and cause extensive cellular damage. We have functionalized multi-walled carbon nanotubes by conjugating an antibody against prostate-specific membrane antigen. In our in vitro studies using prostate-specific membrane antigen--positive LNCaP prostate cancer cells, we have effectively demonstrated cell ablation of &gt;80% with a single 30-s exposure to a 2.7-W, 532-nm laser for the first time without bulk heating. We also confirmed the specificity and selectivity of prostate-specific membrane antigen targeting by assessing prostate-specific membrane antigen--null PC3 cell lines under the same conditions (&lt;10% cell ablation). This suggests that we can achieve an extreme nearfield cell ablation effect, thus restricting potential tissue damage when transferred to in vivo clinical applications. Developing this new platform will introduce novel approaches toward current therapeutic modalities and will usher in a new age of effective cancer treatment squarely addressing tumoral heterogeneity. [ABSTRACT FROM AUTHOR] Copyright of Tumor Biology (Sage Publications Inc.) is the property of IOS Press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</si>
  <si>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https://umasslowell.idm.oclc.org/login?url=https://search.ebscohost.com/login.aspx?direct=true&amp;db=edb&amp;AN=122756702&amp;site=eds-live</t>
  </si>
  <si>
    <t>Mitsui-7, heat-treated, and nitrogen-doped multi-walled carbon nanotubes elicit genotoxicity in human lung epithelial cells</t>
  </si>
  <si>
    <t>DNA methylation changes in human lung epithelia cells exposed to multi-walled carbon nanotubes.</t>
  </si>
  <si>
    <t>10.1080/17435390.2017.1371350</t>
  </si>
  <si>
    <t>Journal of applied toxicology : JAT</t>
  </si>
  <si>
    <t>John Wiley And Sons</t>
  </si>
  <si>
    <t>International journal of molecular sciences</t>
  </si>
  <si>
    <t>10.1016/j.tox.2014.12.012</t>
  </si>
  <si>
    <t>10.1016/j.toxlet.2020.04.002</t>
  </si>
  <si>
    <t>10.1016/j.toxlet.2020.07.007</t>
  </si>
  <si>
    <t>Frontiers Research Foundation]</t>
  </si>
  <si>
    <t>Multi-walled carbon nanotube-induced gene expression in vitro: Concordance with in vivo studies</t>
  </si>
  <si>
    <t>edsgcl.400880026</t>
  </si>
  <si>
    <t>Electrical engineering; Genetic research -- Analysis; Genetic research -- Electric properties; Occupational health and safety -- Analysis; Occupational health and safety -- Electric properties; Genes -- Analysis; Genes -- Electric properties; Electrical engineering -- Analysis; Electrical engineering -- Electric properties; Nanotubes -- Analysis; Nanotubes -- Electric properties; Gene expression -- Analysis; Gene expression -- Electric properties</t>
  </si>
  <si>
    <t>To link to full-text access for this article, visit this link: http://dx.doi.org/10.1016/j.tox.2014.12.012 Byline: Brandi N. Snyder-Talkington, Chunlin Dong, Xiangyi Zhao, Julian Dymacek, Dale W. Porter, Michael G. Wolfarth, Vincent Castranova, Yong Qian, Nancy L. Guo Abstract: There is a current interest in reducing the in vivo toxicity testing of nanomaterials in animals by increasing toxicity testing using in vitro cellular assays; however, toxicological results are seldom concordant between in vivo and in vitro models. This study compared global multi-walled carbon nanotube (MWCNT)-induced gene expression from human lung epithelial and microvascular endothelial cells in monoculture and coculture with gene expression from mouse lungs exposed to MWCNT. Using a cutoff of 10% false discovery rate and 1.5 fold change, we determined that there were more concordant genes (gene expression both up- or downregulated in vivo and in vitro) expressed in both cell types in coculture than in monoculture. When reduced to only those genes involved in inflammation and fibrosis, known outcomes of in vivo MWCNT exposure, there were more disease-related concordant genes expressed in coculture than monoculture. Additionally, different cellular signaling pathways are activated in response to MWCNT dependent upon culturing conditions. As coculture gene expression better correlated with in vivo gene expression, we suggest that cellular cocultures may offer enhanced in vitro models for nanoparticle risk assessment and the reduction of in vivo toxicological testing. Author Affiliation: (a) Pathology and Physiology Research Branch, Health Effects Laboratory Division, National Institute for Occupational Safety and Health, Morgantown, WV 26505, USA (b) Mary Babb Randolph Cancer Center, West Virginia University, Morgantown, WV 26506-9300, USA (c) Lane Department of Computer Science and Electrical Engineering, West Virginia University, Morgantown, WV 26506-6070, USA (d) Department of Basic Pharmaceutical Sciences, School of Pharmacy, West Virginia University, Morgantown, WV 26506, USA Article History: Received 7 October 2014; Revised 8 December 2014; Accepted 11 December 2014</t>
  </si>
  <si>
    <t>https://umasslowell.idm.oclc.org/login?url=https://search.ebscohost.com/login.aspx?direct=true&amp;db=edsgao&amp;AN=edsgcl.400880026&amp;site=eds-live</t>
  </si>
  <si>
    <t>Environmental science and pollution research international</t>
  </si>
  <si>
    <t>Science of the Total Environment</t>
  </si>
  <si>
    <t>10.1007/s10856-016-5788-0</t>
  </si>
  <si>
    <t>Photoinactivation of bacteria by using Fe-doped TiO 2 -MWCNTs nanocomposites.</t>
  </si>
  <si>
    <t>Koli VB; Delekar SD; Pawar SH</t>
  </si>
  <si>
    <t>Journal of materials science. Materials in medicine</t>
  </si>
  <si>
    <t>Iron chemistry; Photochemical Processes; Titanium chemistry; Bacillus subtilis; Bacteria drug effects; Bacterial Infections drug therapy; Carbon chemistry; Catalysis; Humans; Light; Microscopy, Electron, Transmission; Nanocomposites; Nanotubes, Carbon chemistry; Particle Size; Phase Transition; Photoelectron Spectroscopy; Pseudomonas aeruginosa; Reactive Oxygen Species chemistry; Surface Properties; Ultraviolet Rays; X-Ray Diffraction</t>
  </si>
  <si>
    <t>In this study, nanocomposites of Fe-doped TiO 2 with multi-walled carbon nanotubes (0.1- 0.5 wt. %) were prepared by using sol-gel method. The structural and morphological analysis were carried out with using X-ray diffraction pattern and transmission electron microscopy, which confirm the presence of pure anatase phase and particle sizes in the range 15-20 nm. X-ray photoelectron spectroscopy was used to determine the surface compositions of the nanocomposites. UV-vis diffuse reflectance spectra confirm redshift in the optical absorption edge of nanocomposites with increasing amount of multi-walled carbon nanotubes. Nanocomposites show photoinactivation against gram-positive Bacillus subtilis as well as gram-negative Pseudomonas aeruginosa. Fe-TiO 2 -multi-walled carbon nanotubes (0.5 wt. %) nanocomposites show higher photoinactivation capability as compared with other nanocomposites. The photoluminescence study reveals that the Fe-TiO 2 -multi-walled carbon nanotubes nanocomposites are capable to generate higher rate of reactive oxygen species species than that of other nanocomposites. Our experimental results demonstrated that the Fe-TiO 2 -multi-walled carbon nanotubes nanocomposites act as efficient antibacterial agents against a wide range of microorganisms to prevent and control the persistence and spreading of bacterial infections.</t>
  </si>
  <si>
    <t>https://umasslowell.idm.oclc.org/login?url=https://search.ebscohost.com/login.aspx?direct=true&amp;db=cmedm&amp;AN=27752971&amp;site=eds-live</t>
  </si>
  <si>
    <t>Insights into the mechanism of multi-walled carbon nanotubes phytotoxicity in Arabidopsis through transcriptome and m6A methylome analysis.</t>
  </si>
  <si>
    <t>Yang Z; Deng C; Wu Y; Dai Z; Tang Q; Cheng C; Xu Y; Hu R; Liu C; Chen X; Zhang X; Li A; Xiong X; Su J; Yan A</t>
  </si>
  <si>
    <t>The Science of the total environment</t>
  </si>
  <si>
    <t>10.1016/j.scitotenv.2021.147510</t>
  </si>
  <si>
    <t>Arabidopsis genetics; Nanotubes, Carbon toxicity; Ecosystem; Epigenome; Hydrogen Peroxide; Transcriptome</t>
  </si>
  <si>
    <t>With the increasing production and wide application of carbon nanotubes (CNTs), they are inevitably released into the natural environment and ecosystems, where plants are the main primary producers. Hence, it is imperative to understand the toxic effects of CNTs on plants. The molecular mechanisms underlying the toxic effects of CNTs on plants are still unclear. Therefore, in the present study, we investigated the effects of high concentrations of multi-walled CNTs (MWCNTs) on Arabidopsis. Root elongation and leaf development were severely inhibited after MWCNT exposure. Excess production of H 2 O 2 , O 2 - , and malondialdehyde was observed, indicating that MWCNTs induced oxidative stress. The antioxidant system was activated to counter MWCNTs-induced oxidative stress. Combinatorial transcriptome and m6A methylome analysis revealed that MWCNTs suppressed auxin signaling and photosynthesis. Reactive oxygen species metabolism, toxin metabolism, and plant responses to pathogens were enhanced to cope with the phytotoxicity of MWCNTs. Our results provide new insights into the molecular mechanisms of CNT phytotoxicity and plant defense responses to CNTs. Copyright © 2021 Elsevier B.V. All rights reserved.</t>
  </si>
  <si>
    <t>https://umasslowell.idm.oclc.org/login?url=https://search.ebscohost.com/login.aspx?direct=true&amp;db=cmedm&amp;AN=33991908&amp;site=eds-live</t>
  </si>
  <si>
    <t>Pulmonary inflammatory and fibrogenic response induced by graphitized multi-walled carbon nanotube involved in cGAS-STING signaling pathway.</t>
  </si>
  <si>
    <t>Han B; Wang X; Wu P; Jiang H; Yang Q; Li S; Li J; Zhang Z</t>
  </si>
  <si>
    <t>10.1016/j.jhazmat.2021.125984</t>
  </si>
  <si>
    <t>Nanotubes, Carbon toxicity; Pneumonia; Animals; Membrane Proteins genetics; Mice; Nucleotidyltransferases metabolism; Signal Transduction</t>
  </si>
  <si>
    <t>Graphitized multi-walled carbon nanotubes (GMWCNTs) are a new type of nanomaterial. Recently, their production and application in biological medicine have grown rapidly. However, GMWCNTs may cause adverse health effects, including the common occupational disease of pulmonary fibrosis. Pulmonary fibrosis is a serious progressive disease that often leads to lung failure, high mortality, and disability, and there is no effective therapy currently available. Therefore, identifying new biomarkers of the disease is important to better understand the disease mechanisms and explore new therapeutic strategies. In this study, 40 μg of GMWCNTs was used to treat mice in vivo by pharyngeal aspiration, and different genes were screened by transcriptome sequencing. Activation of the cyclic GMP-AMP synthase (cGAS)-stimulator of interferon gene (STING) signal pathway had an important effect on the development of pulmonary inflammation and fibrosis. GMWCNTs were then administered to the mice with a STING inhibitor (C-176). Inhibition of STING effectively decreased pulmonary inflammation and fibrosis in mice induced by GMWCNTs. Collectively, activation of the cGAS-STING signaling pathway is involved in GMWCNT-induced pulmonary inflammation and fibrosis in mice. Copyright © 2021 Elsevier B.V. All rights reserved.</t>
  </si>
  <si>
    <t>https://umasslowell.idm.oclc.org/login?url=https://search.ebscohost.com/login.aspx?direct=true&amp;db=cmedm&amp;AN=34020360&amp;site=eds-live</t>
  </si>
  <si>
    <t>Co-exposure to multi-walled carbon nanotube and lead ions aggravates hepatotoxicity of nonalcoholic fatty liver via inhibiting AMPK/PPARγ pathway.</t>
  </si>
  <si>
    <t>Liu E; Wang X; Li X; Tian P; Xu H; Li Z; Wang L</t>
  </si>
  <si>
    <t>Aging</t>
  </si>
  <si>
    <t>10.18632/aging.103430</t>
  </si>
  <si>
    <t>Impact Journals, LLC</t>
  </si>
  <si>
    <t>AMP-Activated Protein Kinases genetics; Chemical and Drug Induced Liver Injury pathology; Nanotubes, Carbon toxicity; Non-alcoholic Fatty Liver Disease pathology; Organometallic Compounds toxicity; PPAR gamma genetics; Signal Transduction drug effects; Signal Transduction genetics; Animals; Antioxidants metabolism; Apoptosis drug effects; Chemical and Drug Induced Liver Injury genetics; Cytokines biosynthesis; Hepatocytes drug effects; Lipid Metabolism; Lipid Peroxidation drug effects; Liver drug effects; Liver metabolism; Liver Function Tests; Male; Mice; Mice, Inbred C57BL; Non-alcoholic Fatty Liver Disease chemically induced; Non-alcoholic Fatty Liver Disease genetics; Water Pollutants, Chemical toxicity</t>
  </si>
  <si>
    <t>Multi-walled carbon nanotubes (MWCNTs) have been widely used in sewage disposal, water purification, and disinfection. Co-exposure to MWCNTs and heavy metal ions is common during water disposal. However, the hepatotoxicity of co-exposure to MWCNTs and lead ions for nonalcoholic fatty liver disease (NAFLD) subjects has not been investigated. NAFLD mice were fed intragastrically with MWCNTs and lead acetate (PbAc). Combined administration of MWCNTs and PbAc significantly damaged the liver function, and aggravated the nonalcoholic steatohepatitis phenotype as well as the hepatic fibrosis and steatosis in NAFLD mice. Furthermore, MWCNTs and PbAc significantly induced apoptosis in primary hepatocytes isolated from NAFLD mice. Combined administration of MWCNTs and PbAc also resulted in hepatic lipid peroxidation by inducing antioxidant defense system dysfunction, and significantly enhanced the expression levels of inflammatory cytokines in NAFLD mice livers. Meanwhile, combined administration of MWCNTs and PbAc may exert its hepatotoxicity in the NAFLD via inhibiting the adenosine 5'-monophosphate activated protein kinase (AMPK)/peroxisome proliferator-activated receptors γ (PPARγ) pathway. Taken together, we conclude that co-exposure to MWCNTs and PbAc can remarkably aggravate the hepatotoxicity in NAFLD mice via inhibiting the AMPK/PPARγ pathway. This study may provide a biosafety evaluation for the application of nanomaterials in wastewater treatment.</t>
  </si>
  <si>
    <t>https://umasslowell.idm.oclc.org/login?url=https://search.ebscohost.com/login.aspx?direct=true&amp;db=cmedm&amp;AN=32680977&amp;site=eds-live</t>
  </si>
  <si>
    <t>Cytotoxicity profiles of multi-walled carbon nanotubes with different physico-chemical properties.</t>
  </si>
  <si>
    <t>10.1080/15376516.2020.1761920</t>
  </si>
  <si>
    <t>Informa Healthcare</t>
  </si>
  <si>
    <t>Role of inflammation in the malignant transformation of pleural mesothelial cells induced by multi-walled carbon nanotubes.</t>
  </si>
  <si>
    <t>Huang X; Tian Y; Shi W; Chen J; Yan L; Ren L; Zhang X; Zhu J</t>
  </si>
  <si>
    <t>10.1080/17435390.2020.1777477</t>
  </si>
  <si>
    <t>Cell Proliferation drug effects; Cytokines metabolism; Epithelial Cells drug effects; Lung Neoplasms immunology; Macrophages drug effects; Mesothelioma immunology; Nanotubes, Carbon toxicity; Animals; Cell Line; Cell Movement drug effects; Cell Movement immunology; Coculture Techniques; Dose-Response Relationship, Drug; Epithelial Cells immunology; Epithelial Cells pathology; Gene Knockdown Techniques; Humans; Inflammation; Interleukin-1beta metabolism; Lung Neoplasms metabolism; Lung Neoplasms pathology; Macrophages immunology; Macrophages pathology; Mesothelioma metabolism; Mesothelioma pathology; Mesothelioma, Malignant; THP-1 Cells; Transcription Factor RelA genetics; Transcription Factor RelA metabolism; Tumor Necrosis Factor-alpha metabolism</t>
  </si>
  <si>
    <t>Multi-walled carbon nanotubes (MWCNTs) are one of the most widely used types of novel nano-fiber materials. The aim of this study was to establish an experimental system based on actual exposure dosage and environments and explore the roles and mechanisms of inflammation in the malignant transformation of pleural mesothelial cells induced by MWCNTs after low doses and long-term exposure. Here, we established an in vitro system by co-culturing macrophages and mesothelial cells and exposing these cells to high aspect ratio MWCNTs (0.1 μg/mL) for three months. Results indicated that IL-1β, secreted by macrophages stimulated by MWCNTs, may significantly enhance the release of inflammatory cytokines, such as IL-8, TNF-α, and IL-6, from mesothelial cells. Results obtained from proliferation, migration, invasion, colony formation, and chromosomal aberration studies indicated that MWCNTs may promote malignant transformation of mesothelial cells after long-term and low-dose exposure via inflammation. Furthermore, the obtained results demonstrated that the NF-κB/IL-6/STAT3 pathway was active in the malignant transformation of Met 5A cells, induced by MWCNTs, and played an important role in the process. In conclusion, our results showed that the NF-κB (p65)/IL-6/STAT3 molecular pathway, which was mediated by inflammation, played an important role in the malignant transformation of pleural mesothelial cells induced by MWCNTs. These findings also provide novel ideas and references for the treatment of mesothelioma and offers options for the occupational safety of nanomaterial practitioners.</t>
  </si>
  <si>
    <t>https://umasslowell.idm.oclc.org/login?url=https://search.ebscohost.com/login.aspx?direct=true&amp;db=cmedm&amp;AN=32574520&amp;site=eds-live</t>
  </si>
  <si>
    <t>Chemosphere</t>
  </si>
  <si>
    <t>Elsevier Science Ltd</t>
  </si>
  <si>
    <t>10.1016/j.aquatox.2019.01.017</t>
  </si>
  <si>
    <t>Comparison of LSSVM and RSM in simulating the removal of ciprofloxacin from aqueous solutions using magnetization of functionalized multi-walled carbon nanotubes: Process optimization using GA and RSM techniques</t>
  </si>
  <si>
    <t>Yousefi, Mahmood; Gholami, Mitra; Oskoei, Vahide; Mohammadi, Ali Akbar; Baziar, Mansour; Esrafili, Ali</t>
  </si>
  <si>
    <t>Journal of Environmental Chemical Engineering</t>
  </si>
  <si>
    <t>S2213343721006540</t>
  </si>
  <si>
    <t>10.1016/j.jece.2021.105677</t>
  </si>
  <si>
    <t>FMWCNTs-Fe3O4; Ciprofloxacin; Adsorption; LSSVM; RSM</t>
  </si>
  <si>
    <t>This inquiry focuses on acquiring empirical models to predict ciprofloxacin removal using magnetization of functionalized multi-walled carbon nanotubes (FMWCNTs-Fe3O4) from an aqueous solution. The response surface methodology (RSM) and support vector regression (SVR) as data mining techniques were adopted to develop models. Critical parameter effects comprising pH (3−10), adsorbent dose (0.2–1 g/L), contact time (5–60 min) and ciprofloxacin concentrations (30–100 mg/L) were analysed. The Langmuir, Freundlich, Temkin and Dubinin-Radushkevich isothermal models were utilized to fit the empirical data. FMWCNTs-Fe3O4 prepared by chemical co-precipitation method was loaded by Fe3O4 nanoparticles (using sonication) to synthesize functionalized multi-walled carbon nanotubes to remove ciprofloxacin (CIP). FMWCNTs-Fe3O4 were characterized by fourier transform infrared spectroscopy (FTIR), X-Ray diffraction (XRD), scanning electron microscope (SEM), transmission electron microscope (TEM), vibrating sample magnetometer (VSM) methods. The Langmuir model was utilized to precisely describe the maximum adsorption capacity(qmax) of 107.66 mg/g with R2 = 0.998. In this study, the pseudo-second-order model exactly described the adsorption process(R2 = 0.99). The results illustrated that the LSSVM (least squares support vector machine) model efficiently predicted the CIP removal percentage with very high accuracy in the training phase (R2 = 0.975) and the test phase (R2 =0.970). Moreover, the highest removal percentages in optimized step were achieved for RSM (pH 5.4, dose 0.78 g/L, time of 24.5 min, and CIP concentrations of 59 mg/L) and GA (genetic algorithm) (pH 4.4, dose 0.74 g/L, time of 42 min, and CIP concentrations of 38 mg/L) techniques by 88% and 99.1%, respectively. The FMCNTs-Fe3O4 efficiency has decreased by 12% even after five used cycles relative to the optimal conditions (regeneration). Therefore, FMWCNTs-Fe3O4 adsorption was considered to be an effective technique for CIP removal in the aqueous environment. @@@@Highlights •RSM and LSSVM modeling to efficiency in adsorption of CIP from aqueous solutions using FMWCNTs-Fe3O4.•The CIP removal percentage were accurately predicted by LSSWM model.•The Langmuir model was utilized to precisely describe the qmax of 107.66 mg/g with R2 = 0.998.•The removal percentages in the optimized step were achieved for RSM and GA techniques by 88% and 99.1%.•RSM and GA techniques’ highest removal percentage in the optimized step 88% and 99.1% were obtained.</t>
  </si>
  <si>
    <t>https://umasslowell.idm.oclc.org/login?url=https://search.ebscohost.com/login.aspx?direct=true&amp;db=edselp&amp;AN=S2213343721006540&amp;site=eds-live</t>
  </si>
  <si>
    <t>Experimental investigation of wear of multiwalled carbon nanotube particles-filled poly-ether-ether-ketone matrix composites under dry sliding</t>
  </si>
  <si>
    <t>Kumar, D.; Rajmohan, T.</t>
  </si>
  <si>
    <t>Journal of Thermoplastic Composite Materials</t>
  </si>
  <si>
    <t>MULTI-WALLED-CARBON-NANOTUBES; FRICTION-COEFFICIENT; GENETIC-ALGORITHM; SCANNING-ELECTRON-MICROSCOPY; ABRASION; MIXED-MATERIAL; POLY-ETHERETHERKETONE; CNT:CARBON-NANOTUBES; EXPERIMENTAL-INVESTIGATION; SELF-LUBRICATION; CORROSION; ELECTRON-MICROSCOPY; PMC:POLYMER-MATRIX-COMPOSITES; MIXING-TECHNIQUE; RESPONSE-SURFACE-METHODOLOGY; ORGANIC-SOLVENT; WEAR-BEHAVIOUR; mehrwandiges Kohlenstoffnanoröhrchen; Reibungskoeffizient; genetischer Algorithmus; Rasterelektronenmikroskopie; Abrasion; Komposit; Polyetheretherketon; Kohlenstoffnanoröhre; experimentelle Untersuchung; Selbstschmierung; Korrosion; Elektronenmikroskopie; Polymermatrix-Verbundwerkstoff; Mischtechnik; Response-Surface-Methode; organisches Lösungsmittel; Verschleißverhalten</t>
  </si>
  <si>
    <t>Polymer matrix composites have revealed enormous potential to substitute metal components in a wide variety of applications because of their self-lubrication properties, lightweight and resistance to wear, corrosion and organic solvents. However, additional upgrading in their properties is still essential. The endeavour of this research was to assess the effect of the material type and the morphology of multiwalled carbon nanotubes (MWCNTs) on the wear performance of poly-ether-ether ketone (PEEK) matrix composites. The MWCNT-filled PEEK matrix composites were prepared using melt mixing technique. The wear behaviour of reinforced MWCNT-filled PEEK composites was studied using the pin-on-disc apparatus under dry sliding conditions at different applied loads, sliding speeds, temperature and wt% MWCNTs. Experiments were conducted using response surface methodology (RSM)-based central composite design. The specific wear rate and coefficient of friction were considered as wear performances of MWCNT-filled PEEK matrix composites. The second-order models are developed to optimize the wear parameters using the genetic algorithm technique. The morphologies of the worn surfaces were observed by scanning electron microscopy.</t>
  </si>
  <si>
    <t>https://umasslowell.idm.oclc.org/login?url=https://search.ebscohost.com/login.aspx?direct=true&amp;db=ply&amp;AN=20190423505&amp;site=eds-live</t>
  </si>
  <si>
    <t>Assessment of DNA damage and oxidative stress in juvenile Channa punctatus (Bloch) after exposure to multi-walled carbon nanotubes.</t>
  </si>
  <si>
    <t>Ali D; Falodah FA; Almutairi B; Alkahtani S; Alarifi S</t>
  </si>
  <si>
    <t>Environmental toxicology</t>
  </si>
  <si>
    <t>10.1002/tox.22871</t>
  </si>
  <si>
    <t>John Wiley &amp; Sons</t>
  </si>
  <si>
    <t>DNA Damage; Fishes genetics; Fishes growth &amp; development; Fishes metabolism; Nanotubes, Carbon toxicity; Oxidative Stress; Animals; Comet Assay; Gills drug effects; Gills metabolism; Glutathione metabolism; Kidney drug effects; Kidney metabolism; Lipid Peroxidation drug effects; Micronucleus Tests; Mutagens toxicity</t>
  </si>
  <si>
    <t>Multi-walled carbon nanotubes (MWCNTs) have many applications in industry and used as additives in polymers, catalysts, anodes in lithium-battery and drug delivery. There is little information about MWCNTs' (210 nm) genotoxic potential on juvenile freshwater fish Channa punctatus. Therefore, in this study, we have determined the toxic effects of MWCNTs on freshwater fish C. punctatus by assessing toxicological endpoints such as oxidative stress, mutagenicity, and genotoxicity after acute MWCNTs exposure for 5 days. MWCNTs LC 50 -96 hours value for C. punctatus was 21.8 mg/L and on this basis three different MWCNTs concentrations were selected, that is, sub-lethal I, II, and III, for 5-days exposure trials with C. punctatus. The level of lipid peroxidation increased in the gills and kidney of exposed fish at sub-lethal concentrations II and III. Contrastingly, glutathione decreased more in the gills than in the kidney. The activity of catalase enzymes decreased more in the gills than in the kidney at sublethal concentrations I and II. Glutathione S-transferase decreased in gill tissue but increased in kidney tissue following sub-lethal III exposure. Moreover, the level of glutathione reductase decreased in both tissues. In addition, MWCNTs genotoxicity was confirmed by DNA damage in lymphocytes, gills, kidney cells, and production of micronuclei (MNi) in red blood cells of freshwater fish following sub-lethal I, II, and III exposures. In conclusion, this study revealed that application of micronucleus and comet assays for in vivo laboratory studies using freshwater fish for screening the genotoxic potential of MWCNTs. © 2019 Wiley Periodicals, Inc.</t>
  </si>
  <si>
    <t>https://umasslowell.idm.oclc.org/login?url=https://search.ebscohost.com/login.aspx?direct=true&amp;db=cmedm&amp;AN=31710160&amp;site=eds-live</t>
  </si>
  <si>
    <t>Journal of nanobiotechnology</t>
  </si>
  <si>
    <t>10.1186/s12951-020-0587-7</t>
  </si>
  <si>
    <t>Functionalized multi-walled carbon nanotubes (MWCNT) have become the focus of increased research interest, particularly in their application as tools in different areas, such as the biomedical field. Despite the benefits associated with functionalization of MWCNT, particularly in overcoming issues relating to solubility, several studies have demonstrated that these functionalized nanoparticles display different toxicity profiles. For this study, we aim to compare NR8383 cells responses to three well-characterized MWCNT with varying functional groups. This study employed cytotoxicity assays, transcriptomics and proteomics to assess their toxicity using NR8383 rat alveolar macrophages as an in vitro model. The study findings indicated that all MWCNT altered ribosomal protein translation, cytoskeleton arrangement and induced pro-inflammatory response. Only functionalized MWCNT alter mTOR signaling pathway in conjunction with increased Lamtor gene expression. Furthermore, the type of functionalization was also important, with cationic MWCNT activating the transcription factor EB and inducing autophagy while the anionic MWCNT altering eukaryotic translation initiation factor 4 (EIF4) and phosphoprotein 70 ribosomal protein S6 kinase (p70S6K) signaling pathway as well as upregulation Tlr2 gene expression. This study proposes that MWCNT toxicity mechanisms are functionalization dependent and provides evidence that inflammatory response is a key event of carbon nanotubes toxicity.</t>
  </si>
  <si>
    <t>Joint effects of carbon nanotubes and copper oxide nanoparticles on fermentation metabolism towards Saccharofermentans acetigenes: Enhancing environmental adaptability and transcriptional expression</t>
  </si>
  <si>
    <t>Hu, Wanying; Wu, Yang; Bian, Yaozhi; Zheng, Xiong; Chen, Yuexi; Dong, Lei; Chen, Yinguang</t>
  </si>
  <si>
    <t>Bioresource Technology</t>
  </si>
  <si>
    <t>edsgcl.668030825</t>
  </si>
  <si>
    <t>10.1016/j.biortech.2021.125318</t>
  </si>
  <si>
    <t>Cuprite -- Production processes -- Analysis -- Physiological aspects; Genetic research -- Physiological aspects -- Analysis -- Genetic aspects; Genes -- Physiological aspects -- Analysis -- Genetic aspects; Organic acids -- Analysis -- Physiological aspects; Acetic acid -- Production processes -- Analysis -- Physiological aspects; Acetates -- Physiological aspects -- Production processes -- Analysis; Nanotubes -- Physiological aspects -- Analysis; Copper -- Production processes -- Analysis -- Physiological aspects; Fermentation -- Analysis -- Physiological aspects; Nanoparticles -- Analysis -- Physiological aspects; Enzymes -- Physiological aspects -- Production processes -- Genetic aspects -- Analysis; Genetic transcription -- Physiological aspects -- Genetic aspects -- Analysis; Copper oxide -- Production processes -- Analysis -- Physiological aspects</t>
  </si>
  <si>
    <t>Keywords Copper nanoparticle; Multi-walled carbon nanotube; Acetic acid production; Gene expression; Enzyme activity Highlights * The joint effects alleviated the inhibition of CuO NPs to acetate production. * The co-existence of CuO NPs and MWCNTs reduced the number of DGEs. * The joint effects improved microbial adaptive capacity to the adverse environment. * The joint effects enhanced gene expressions and catalytic activities of key enzymes. Abstract In this study, the joint effects of widely used copper oxide nanoparticles (CuO NPs) and multi-walled carbon nanotubes (MWCNTs) on the fermentation metabolism of a model acetogenic bacterium Saccharofermentans acetigenes were investigated and the underlying mechanisms were further explored. The presence of sole CuO NPs or MWCNTs severely inhibited the acetate generation, while their co-existences did not further decrease the acetate yield as expected. Further analysis indicated the joint effects facilitated the enhancement of bacterial stimulus response to the environment and interspecies communication, which improved adaptive capacity to the adverse environment involved in nanomaterials. Meanwhile, the co-existence reduced inhibitory effects of sole nanomaterial on the gene expressions and catalytic activities of key enzymes involved in glycolysis and pyruvate metabolism. Therefore, the joint effects could enhance environmental adaptation of S. acetigenes and transcriptional expressions of key enzymes for acetic acid production-related processes, alleviating the inhibition of CuO NPs to acetate production. Author Affiliation: (a) State Key Laboratory of Pollution Control and Resources Reuse, School of Environmental Science and Engineering, Tongji University, 1239 Siping Road, Shanghai 200092, China (b) Shanghai Institute of Pollution Control and Ecological Security, Shanghai 200092, China * Corresponding author. Article History: Received 25 April 2021; Revised 16 May 2021; Accepted 17 May 2021 (footnote)1 These authors contributed equally to this work. Byline: Wanying Hu (a,1), Yang Wu (a,1), Yaozhi Bian (a), Xiong Zheng [xiongzheng@tongji.edu.cn] (a,b,*), Yuexi Chen (a), Lei Dong (a), Yinguang Chen (a,b)</t>
  </si>
  <si>
    <t>https://umasslowell.idm.oclc.org/login?url=https://search.ebscohost.com/login.aspx?direct=true&amp;db=edsgao&amp;AN=edsgcl.668030825&amp;site=eds-live</t>
  </si>
  <si>
    <t>Long-term effects of multi-walled carbon nanotubes on the performance and microbial community structures of an anaerobic granular sludge system.</t>
  </si>
  <si>
    <t>Wang X; Zhu M; Li F; Zhang C; Zhu X</t>
  </si>
  <si>
    <t>Applied microbiology and biotechnology</t>
  </si>
  <si>
    <t>10.1007/s00253-018-9273-1</t>
  </si>
  <si>
    <t>Springer International</t>
  </si>
  <si>
    <t>Anaerobiosis genetics; Nanotubes, Carbon microbiology; Sewage microbiology; Ammonia metabolism; Bacteria genetics; Bacteria metabolism; Bioreactors microbiology; Phosphorus metabolism; Proteobacteria genetics; Proteobacteria metabolism; RNA, Ribosomal, 16S genetics; Waste Disposal, Fluid methods</t>
  </si>
  <si>
    <t>Multi-walled carbon nanotubes (MWCNTs) released into the sewage may cause negative and/or positive effects on the treatment system. The objective of this study was to explore over 110 days' effect of MWCNTs on the performance of anaerobic granular sludge and microbial community structures in an upflow anaerobic sludge blanket (UASB) reactor. The results showed that MWCNTs had no significant effect on the removal of chemical oxidation demand (COD) and ammonia in UASB reactor, but the total phosphorus (TP) removal efficiency increased by 29.34%. The biogas production of the reactor did not change. The anaerobic granular sludge tended to excrete more EPS to resist the effects of MWCNTs during the long-term impact. Illumina MiSeq sequencing of 16S rRNA gene revealed that MWCNTs did not affect the microbial diversity, but altered the composition and structure of microbial community in the reactor. In this process, Saccharibacteria replaced Proteobacteria as the highest abundant bacterial phylum. MWCNTs promoted the differentiation of methanogen structure, resulting in increase of Methanomassiliicoccus, Methanoculleus, and the uncultured WCHA1-57. These results indicated that MWCNTs impacted the performance of UASB reactor and the structures of the microbial community in anaerobic granular sludge.</t>
  </si>
  <si>
    <t>https://umasslowell.idm.oclc.org/login?url=https://search.ebscohost.com/login.aspx?direct=true&amp;db=cmedm&amp;AN=30112672&amp;site=eds-live</t>
  </si>
  <si>
    <t>The adverse vascular effects of multi-walled carbon nanotubes (MWCNTs) to human vein endothelial cells (HUVECs) in vitro: role of length of MWCNTs.</t>
  </si>
  <si>
    <t>Long J; Xiao Y; Liu L; Cao Y</t>
  </si>
  <si>
    <t>10.1186/s12951-017-0318-x</t>
  </si>
  <si>
    <t>Endoplasmic Reticulum Stress drug effects; Gene Expression drug effects; Human Umbilical Vein Endothelial Cells drug effects; Nanotubes, Carbon toxicity; Oxidative Stress drug effects; Biological Transport; Biomarkers metabolism; Cell Adhesion drug effects; Cell Nucleus drug effects; Cell Nucleus metabolism; Cell Nucleus ultrastructure; Cell Survival drug effects; Coculture Techniques; Glutathione antagonists &amp; inhibitors; Glutathione metabolism; Heat-Shock Proteins genetics; Heat-Shock Proteins metabolism; Human Umbilical Vein Endothelial Cells cytology; Human Umbilical Vein Endothelial Cells metabolism; Humans; Intercellular Adhesion Molecule-1 genetics; Intercellular Adhesion Molecule-1 metabolism; Mitochondria drug effects; Mitochondria metabolism; Mitochondria ultrastructure; Nanotubes, Carbon ultrastructure; Particle Size; Reactive Oxygen Species metabolism; THP-1 Cells; Transcription Factor CHOP genetics; Transcription Factor CHOP metabolism; Vascular Cell Adhesion Molecule-1 genetics; Vascular Cell Adhesion Molecule-1 metabolism; X-Box Binding Protein 1 genetics; X-Box Binding Protein 1 metabolism</t>
  </si>
  <si>
    <t>Background: Increasing evidences indicate that exposure to multi-walled carbon nanotubes (MWCNTs) could induce adverse vascular effects, but the role of length of MWCNTs in determining the toxic effects is less studied. This study investigated the adverse effects of two well-characterized MWCNTs to human umbilical vein endothelial cells (HUVECs). Methods: The internalization and localization of MWCNTs in HUVECs were examined by using transmission electron microscopy (TEM). The cytotoxicity of MWCNTs to HUVECs was assessed by water soluble tetrazolium-8 (WST-8), lactate dehydrogenase (LDH) and neutral red uptake assays. Oxidative stress was indicated by the measurement of intracellular glutathione (GSH) and reactive oxygen species (ROS). ELISA was used to determine the release of inflammatory cytokines. THP-1 monocyte adhesion to HUVECs was also measured. To indicate the activation of endoplasmic reticulum (ER) stress, the expression of ddit3 and xbp-1s was measured by RT-PCR, and BiP protein level was measured by Western blot. Results: Transmission electron microscopy observation indicates the internalization of MWCNTs into HUVECs, with a localization in nuclei and mitochondria. The longer MWCNTs induced a higher level of cytotoxicity to HUVECs compared with the shorter ones. Neither of MWCNTs significantly promoted intracellular ROS, but the longer MWCNTs caused a higher depletion of GSH. Exposure to both types of MWCNTs significantly promoted THP-1 adhesion to HUVECs, accompanying with a significant increase of release of interleukin-6 (IL-6) but not tumor necrosis factor α (TNFα), soluble ICAM-1 (sICAM-1) or soluble VCAM-1 (sVCAM-1). Moreover, THP-1 adhesion and release of IL-6 and sVCAM-1 induced by the longer MWCNTs were significantly higher compared with the responses induced by the shorter ones. The biomarker of ER stress, ddit3 expression, but not xbp-1s expression or BiP protein level, was significantly induced by the exposure of longer MWCNTs. Conclusions: Combined, these results indicated length dependent toxic effects of MWCNTs to HUVECs in vitro, which might be associated with oxidative stress and activation of ER stress.</t>
  </si>
  <si>
    <t>https://umasslowell.idm.oclc.org/login?url=https://search.ebscohost.com/login.aspx?direct=true&amp;db=cmedm&amp;AN=29126419&amp;site=eds-live</t>
  </si>
  <si>
    <t>Multi-Walled Carbon Nanotubes Can Promote Brassica napus L. and Arabidopsis thaliana L. Root Hair Development through Nitric Oxide and Ethylene Pathways.</t>
  </si>
  <si>
    <t>Zhao G; Zhao Y; Lou W; Abdalmegeed D; Guan R; Shen W</t>
  </si>
  <si>
    <t>10.3390/ijms21239109</t>
  </si>
  <si>
    <t>Arabidopsis growth &amp; development; Brassica napus growth &amp; development; Ethylenes metabolism; Nanotubes, Carbon chemistry; Nitric Oxide metabolism; Plant Roots growth &amp; development; Signal Transduction; Arabidopsis genetics; Arabidopsis ultrastructure; Brassica napus genetics; Brassica napus ultrastructure; Gene Expression Regulation, Plant; Models, Biological; Nanotubes, Carbon ultrastructure; Nitrate Reductase metabolism; Plant Proteins genetics; Plant Proteins metabolism; Plant Roots genetics; Plant Roots ultrastructure; RNA, Messenger genetics; RNA, Messenger metabolism</t>
  </si>
  <si>
    <t>Here, we report that multi-walled carbon nanotubes (MWCNTs) can promote plant root hair growth in the species analyzed in this study; however, low and excessive concentrations of MWCNTs had no significant effect or even an inhibiting influence. Further results show that MWCNTs can enter rapeseed root cells. Meanwhile, nitrate reductase (NR)-dependent nitric oxide (NO) and ethylene syntheses, as well as root hair formation, were significantly stimulated by MWCNTs. Transcription of root hair growth-related genes were also modulated. The above responses were sensitive to the removal of endogenous NO or ethylene with a scavenger of NO or NO/ethylene synthesis inhibitors. Pharmacological and molecular evidence suggested that ethylene might act downstream of NR-dependent NO in MWCNTs-induced root hair morphogenesis. Genetic evidence in Arabidopsis further revealed that MWCNTs-triggered root hair growth was abolished in ethylene-insensitive mutants ein2-5 and ein3-1 , and NR mutant nia1/2 , but not in noa1 mutant. Further data placed NO synthesis linearly before ethylene production in root hair development triggered by MWCNTs. The above findings thus provide some insights into the molecular mechanism underlying MWCNTs control of root hair morphogenesis.</t>
  </si>
  <si>
    <t>https://umasslowell.idm.oclc.org/login?url=https://search.ebscohost.com/login.aspx?direct=true&amp;db=cmedm&amp;AN=33266061&amp;site=eds-live</t>
  </si>
  <si>
    <t>Prolonged exposure to multi-walled carbon nanotubes dysregulates intestinal mir-35 and its direct target MAB-3 in nematode Caenorhabditis elegans.</t>
  </si>
  <si>
    <t>Zhao Y; Jin L; Wang Y; Kong Y; Wang D</t>
  </si>
  <si>
    <t>10.1038/s41598-019-48646-8</t>
  </si>
  <si>
    <t>Caenorhabditis elegans metabolism; Caenorhabditis elegans Proteins metabolism; DNA-Binding Proteins metabolism; Gene Expression Regulation drug effects; MicroRNAs metabolism; Nanotubes, Carbon toxicity; 3' Untranslated Regions; Animals; Base Sequence; Caenorhabditis elegans genetics; Caenorhabditis elegans Proteins antagonists &amp; inhibitors; Caenorhabditis elegans Proteins genetics; DNA-Binding Proteins antagonists &amp; inhibitors; DNA-Binding Proteins genetics; Forkhead Transcription Factors antagonists &amp; inhibitors; Forkhead Transcription Factors genetics; Forkhead Transcription Factors metabolism; Insulin metabolism; Intestinal Mucosa metabolism; MicroRNAs genetics; Reactive Oxygen Species metabolism; Sequence Alignment; Signal Transduction drug effects</t>
  </si>
  <si>
    <t>In nematode Caenorhabditis elegans, some microRNAs (miRNAs) could be dysregulated by multi-walled carbon nanotubes (MWCNTs), suggesting their involvement in regulating the response of nematodes to MWCNTs. Among these dysregulated miRNAs induced by MWCNT exposure, prolonged exposure to MWCNTs increased mir-35 expression. mir-35 further acted in the intestine to regulate the response to MWCNTs. In the intestine, a transcription factor MAB-3 was identified as its target in regulating the response to MWCNTs. Moreover, during the control of response to MWCNTs, MAB-3 acted upstream of DAF-16, a fork head transcriptional factor in insulin signaling pathway. Therefore, MWCNTs exposure potentially dysregulates intestinal mir-35 and its direct target MAB-3, which may activate a protective intestinal response of nematodes against the MWCNTs toxicity.</t>
  </si>
  <si>
    <t>https://umasslowell.idm.oclc.org/login?url=https://search.ebscohost.com/login.aspx?direct=true&amp;db=cmedm&amp;AN=31434956&amp;site=eds-live</t>
  </si>
  <si>
    <t>Cytotoxicity, cytokine release and ER stress-autophagy gene expression in endothelial cells and alveolar-endothelial co-culture exposed to pristine and carboxylated multi-walled carbon nanotubes.</t>
  </si>
  <si>
    <t>Chang S; Zhao X; Li S; Liao T; Long J; Yu Z; Cao Y</t>
  </si>
  <si>
    <t>Ecotoxicology and environmental safety</t>
  </si>
  <si>
    <t>10.1016/j.ecoenv.2018.06.025</t>
  </si>
  <si>
    <t>Autophagy drug effects; Cytokines metabolism; Endoplasmic Reticulum Stress drug effects; Endothelial Cells drug effects; Gene Expression drug effects; Nanotubes, Carbon toxicity; A549 Cells; Autophagy genetics; Cell Survival drug effects; Coculture Techniques; Endoplasmic Reticulum Stress genetics; Endothelial Cells metabolism; Endothelial Cells pathology; Human Umbilical Vein Endothelial Cells; Humans; Macrophages drug effects; Macrophages metabolism; Macrophages pathology; Nanotubes, Carbon chemistry; Surface Properties; THP-1 Cells</t>
  </si>
  <si>
    <t>Recently we found that direct exposure of human umbilical vein endothelial cells (HUVECs) to multi-walled carbon nanotubes (MWCNTs) might induce toxicological responses through the modulation of ER stress gene expression, but whether this signal could be transferred from other cells to endothelial cells (ECs) is unknown. This study investigated the toxicity of pristine and carboxylated MWCNTs to HUVECs and alveolar-endothelial co-culture, the later of which could mimic the possible signaling communications between ECs and MWCNT exposed alveolar cells. The results showed that direct contact with high levels of MWCNTs induced cytotoxicity and modulated expression of genes associated with ER stress (HSPA5, DDIT3 and XBP-1s) and autophagy (BECN1 and ATG12) both in A549-THP-1 macrophages cultured in the upper chambers as well as HUVECs. However, most of these responses were minimal or negligible in HUVECs cultured in the lower chambers. Moreover, significantly increased cytokine release (interleukin-6 and soluble vascular cell adhesion molecule-1) was only observed in MWCNT exposed HUVECs (p &lt; 0.01) but not HUVECs cultured in the lower chambers (p &gt; 0.05). The minimal or even absent response was likely due to relatively low translocation of MWCNTs from upper chambers to lower chambers, whereas A549-macrophages cultured in the upper chambers internalized large amount MWCNTs. The results indicated that ER stress-autophagy signaling might not be able to transfer from alveolar cells to endothelial cells unless sufficient MWCNTs are translocated. Copyright © 2018 Elsevier Inc. All rights reserved.</t>
  </si>
  <si>
    <t>https://umasslowell.idm.oclc.org/login?url=https://search.ebscohost.com/login.aspx?direct=true&amp;db=cmedm&amp;AN=29929133&amp;site=eds-live</t>
  </si>
  <si>
    <t>Comparative analysis of lung and blood transcriptomes in mice exposed to multi-walled carbon nanotubes.</t>
  </si>
  <si>
    <t>Khaliullin TO; Yanamala N; Newman MS; Kisin ER; Fatkhutdinova LM; Shvedova AA</t>
  </si>
  <si>
    <t>Toxicology and applied pharmacology</t>
  </si>
  <si>
    <t>Academic Press</t>
  </si>
  <si>
    <t>Lung drug effects; Lung metabolism; Nanotubes, Carbon toxicity; Transcriptome drug effects; Animals; Biomarkers; Female; Mice; Mice, Inbred C57BL; RNA, Messenger genetics; RNA, Messenger metabolism</t>
  </si>
  <si>
    <t>Pulmonary exposure to multi-walled carbon nanotubes (MWCNT) causes inflammation, fibroproliferation, immunotoxicity, and systemic responses in rodents. However, the search for representative biomarkers of exposure is an ongoing endeavor. Whole blood gene expression profiling is a promising new approach for the identification of novel disease biomarkers. We asked if the whole blood transcriptome reflects pathology-specific changes in lung gene expression caused by MWCNT. To answer this question, we performed mRNA sequencing analysis of the whole blood and lung in mice administered MWCNT or vehicle solution via pharyngeal aspiration and sacrificed 56 days later. The pattern of lung mRNA expression as determined using Ingenuity Pathway Analysis (IPA) was indicative of continued inflammation, immune cell trafficking, phagocytosis, and adaptive immune responses. Simultaneously, innate immunity-related transcripts (Plunc, Bpifb1, Reg3g) and cancer-related pathways were downregulated. IPA analysis of the differentially expressed genes in the whole blood suggested increased hematopoiesis, predicted activation of cancer/tumor development pathways, and atopy. There were several common upregulated genes between whole blood and lungs, important for adaptive immune responses: Cxcr1, Cd72, Sharpin, and Slc11a1. Trim24, important for T H 2 cell effector function, was downregulated in both datasets. Hla-dqa1 mRNA was upregulated in the lungs and downregulated in the blood, as was Lilrb4, which controls the reactivity of immune response. "Cancer" disease category had opposing activation status in the two datasets, while the only commonality was "Hypersensitivity". Transcriptome changes occurring in the lungs did not produce a completely replicable pattern in whole blood; however, specific systemic responses may be shared between transcriptomic profiles. Published by Elsevier Inc.</t>
  </si>
  <si>
    <t>https://umasslowell.idm.oclc.org/login?url=https://search.ebscohost.com/login.aspx?direct=true&amp;db=cmedm&amp;AN=31978390&amp;site=eds-live</t>
  </si>
  <si>
    <t>The toxicity of multi-walled carbon nanotubes (MWCNTs) to human endothelial cells: The influence of diameters of MWCNTs.</t>
  </si>
  <si>
    <t>Zhao X; Chang S; Long J; Li J; Li X; Cao Y</t>
  </si>
  <si>
    <t>Food and chemical toxicology : an international journal published for the British Industrial Biological Research Association</t>
  </si>
  <si>
    <t>10.1016/j.fct.2019.02.026</t>
  </si>
  <si>
    <t>Human Umbilical Vein Endothelial Cells drug effects; Nanotubes, Carbon chemistry; Nanotubes, Carbon toxicity; Autophagy drug effects; Autophagy-Related Protein 12 genetics; Autophagy-Related Protein 12 metabolism; Beclin-1 genetics; Beclin-1 metabolism; Endoplasmic Reticulum Stress drug effects; Human Umbilical Vein Endothelial Cells cytology; Human Umbilical Vein Endothelial Cells metabolism; Humans; Monocytes cytology; Monocytes drug effects; Monocytes metabolism; Particle Size; Reactive Oxygen Species metabolism; X-Box Binding Protein 1 genetics; X-Box Binding Protein 1 metabolism</t>
  </si>
  <si>
    <t>The biological applications of multi-walled carbon nanotubes (MWCNTs) may lead to their exposure to human blood vessels, but the influence of their physicochemical properties on toxicity to endothelial cells is incompletely known. Here, human umbilical vein endothelial cells (HUVECs) were exposed to three commercially available MWCNTs, namely XFM4, XFM22, and XFM34 (diameters XFM4 &lt; XFM22 &lt; XFM34), to understand the possible role of their diameter on toxicity. Based on the same mass concentration, XFM4 induced significantly higher level of cytotoxicity than the other two MWCNTs, and HUVECs internalized more XFM4. Cytokine release, monocyte adhesion, and intracellular reactive oxygen species levels were significantly induced only after XFM4 treatment. The exposure to XFM4 significantly reduced the expression of autophagic genes autophagy-related 7 (ATG7), autophagy-related 12 (ATG12), and beclin 1 (BECN1) and increased the expression of endoplasmic reticulum (ER) stress genes DNA damage inducible transcript 3 (DDIT3) and X-box binding protein 1 spliced (XBP-1s). Moreover, the modulation of autophagy-ER stress by chemicals resulted in a significant increase in the cytotoxicity of XFM4 but had minimal impact on the cytotoxicity of XFM34. These data indicate that the diameter of MWCNTs may influence their toxicity to HUVECs, probably through autophagy dysfunction and ER stress. Copyright © 2019 Elsevier Ltd. All rights reserved.</t>
  </si>
  <si>
    <t>https://umasslowell.idm.oclc.org/login?url=https://search.ebscohost.com/login.aspx?direct=true&amp;db=cmedm&amp;AN=30802478&amp;site=eds-live</t>
  </si>
  <si>
    <t>The impact of tomato fruits containing multi-walled carbon nanotube residues on human intestinal epithelial cell barrier function and intestinal microbiome composition.</t>
  </si>
  <si>
    <t>Lahiani MH; Khare S; Cerniglia CE; Boy R; Ivanov IN; Khodakovskaya M</t>
  </si>
  <si>
    <t>10.1039/c8nr08604d</t>
  </si>
  <si>
    <t>Lycopersicon esculentum chemistry; Nanotubes, Carbon chemistry; Cell Line; Feces microbiology; Fruit chemistry; Fruit metabolism; Gastrointestinal Microbiome drug effects; Humans; Intestinal Mucosa cytology; Intestinal Mucosa drug effects; Intestinal Mucosa metabolism; Lactobacillus acidophilus drug effects; Lactobacillus acidophilus genetics; Lycopersicon esculentum metabolism; Nanotubes, Carbon toxicity; RNA, Ribosomal, 16S chemistry; RNA, Ribosomal, 16S genetics; RNA, Ribosomal, 16S metabolism; Salmonella typhimurium drug effects; Salmonella typhimurium genetics; Sequence Analysis, DNA; Spectrum Analysis, Raman</t>
  </si>
  <si>
    <t>Carbon nanomaterials (CNMs) can positively regulate seed germination and enhance plant growth. However, clarification of the impact of plant organs containing absorbed CNMs on animal and human health is a critical step of risk assessment for new nano-agro-technology. In this study, we have taken a comprehensive approach to studying the effect tomato fruits derived from plants exposed to multi-walled carbon nanotubes (CNTs) have on gastrointestinal epithelial barrier integrity and their impact on the human commensal intestinal microbiota using an in vitro cell culture and batch human fecal suspension models. The effects of CNTs on selected pure cultures of Salmonella enterica Typhimurium and Lactobacillus acidophilus were also evaluated. This study demonstrated that CNT-containing fruits or the corresponding residual level of pure CNTs (0.001 μg ml-1) was not sufficient to initiate a significant change in transepithelial resistance and on gene expression of the model T-84 human intestinal epithelial cells. However, at 10 μg ml-1 concentration CNTs were able to penetrate the cell membrane and change the gene expression profile of exposed cells. Moreover, extracts from CNT-containing fruits had minimal to no effect on human intestinal microbiota as revealed by culture-based analysis and 16S rRNA sequencing.</t>
  </si>
  <si>
    <t>https://umasslowell.idm.oclc.org/login?url=https://search.ebscohost.com/login.aspx?direct=true&amp;db=cmedm&amp;AN=30741296&amp;site=eds-live</t>
  </si>
  <si>
    <t>STAT1-dependent and -independent pulmonary allergic and fibrogenic responses in mice after exposure to tangled versus rod-like multi-walled carbon nanotubes.</t>
  </si>
  <si>
    <t>Duke KS; Taylor-Just AJ; Ihrie MD; Shipkowski KA; Thompson EA; Dandley EC; Parsons GN; Bonner JC</t>
  </si>
  <si>
    <t>10.1186/s12989-017-0207-3</t>
  </si>
  <si>
    <t>Epithelial Cells drug effects; Lung drug effects; Nanotubes, Carbon toxicity; Pulmonary Fibrosis chemically induced; Respiratory Hypersensitivity chemically induced; STAT1 Transcription Factor metabolism; Animals; Bronchoalveolar Lavage Fluid chemistry; Cell Proliferation drug effects; Cytokines metabolism; Epithelial Cells metabolism; Epithelial Cells pathology; Genetic Predisposition to Disease; Granuloma, Respiratory Tract chemically induced; Granuloma, Respiratory Tract metabolism; Granuloma, Respiratory Tract pathology; Immunoglobulin E blood; Lung metabolism; Lung pathology; Male; Mice, Knockout; Nanotubes, Carbon chemistry; Phenotype; Phosphorylation; Pneumonia chemically induced; Pneumonia metabolism; Pneumonia pathology; Pulmonary Fibrosis genetics; Pulmonary Fibrosis metabolism; Pulmonary Fibrosis pathology; Respiratory Hypersensitivity genetics; Respiratory Hypersensitivity metabolism; Respiratory Hypersensitivity pathology; Risk Assessment; STAT1 Transcription Factor deficiency; STAT1 Transcription Factor genetics; Signal Transduction drug effects; Smad2 Protein metabolism; Smad3 Protein metabolism; Time Factors; Transforming Growth Factor beta1 metabolism</t>
  </si>
  <si>
    <t>Background: Pulmonary toxicity of multi-walled carbon nanotubes (MWCNTs) is influenced by physicochemical characteristics and genetic susceptibility. We hypothesized that contrasting rigidities of tangled (t) versus rod-like (r) MWCNTs would result in differing immunologic or fibrogenic responses in mice and that these responses would be exaggerated in transgenic mice lacking the signal transducer and activator of transcription-1 (STAT1), a susceptible mouse model of pulmonary fibrosis. Methods: Male wild type (Stat1 +/+ ) and STAT1-deficient (Stat1 -/- ) mice were exposed to 4 mg/kg tMWCNTs, rMWCNTs, or vehicle alone via oropharyngeal aspiration and evaluated for inflammation at one and 21 days post-exposure via histopathology, differential cell counts, and cytokine levels in bronchoalveolar lavage fluid (BALF). Granuloma formation, mucous cell metaplasia, and airway fibrosis were evaluated by quantitative morphometry. Airway epithelial cell proliferation was assessed by bromodeoxyuridine (BrdU) incorporation. Cytokine protein levels in BALF and serum IgE levels were measured by ELISA. Lung protein Smad2/3 levels and activation were measured by Western blot. Lung mRNAs were measured by PCR. Results: There was a 7-fold difference in rigidity between tMWCNTs and rMWCNTs as determined by static bending ratio. Both MWCNT types resulted in acute inflammation (neutrophils in BALF) after one-day post-exposure, yet only rMWCNTs resulted in chronic inflammation at 21 days as indicated by neutrophil influx and larger granulomas. Both MWCNTs induced BrdU uptake in airway epithelial cells, with the greatest proliferative response observed in rMWCNT-exposed mice after one-day. Only rMWCNTs induced mucous cell metaplasia, but this index was not different between genotypes. Stat1 -/- mice had higher levels of baseline serum IgE than Stat1 +/+ mice. Greater airway fibrosis was observed with rMWCNTs compared to tMWCNTs, and exaggerated airway fibrosis was seen in the Stat1 -/- mouse lungs with rMWCNTs but not tMWCNTs. Increased fibrosis correlated with elevated levels of TGF-β1 protein levels in the BALF of Stat1 -/- mice exposed to rMWCNTs and increased lung Smad2/3 phosphorylation. Conclusions: Rigidity plays a key role in the toxicity of MWCNTs and results in increased inflammatory, immunologic, and fibrogenic effects in the lung. STAT1 is an important protective factor in the fibroproliferative response to rMWCNTs, regulating both induced TGF-β1 production and Smad2/3 phosphorylation status. Therefore, both rigidity and genetic susceptibility should be major considerations for risk assessment of MWCNTs.</t>
  </si>
  <si>
    <t>https://umasslowell.idm.oclc.org/login?url=https://search.ebscohost.com/login.aspx?direct=true&amp;db=cmedm&amp;AN=28716119&amp;site=eds-live</t>
  </si>
  <si>
    <t>Lipid accumulation in multi-walled carbon nanotube-exposed HepG2 cells: Possible role of lipophagy pathway.</t>
  </si>
  <si>
    <t>Zhao C; Zhou Y; Liu L; Long J; Liu H; Li J; Cao Y</t>
  </si>
  <si>
    <t>10.1016/j.fct.2018.08.033</t>
  </si>
  <si>
    <t>Autophagy drug effects; Lipid Metabolism drug effects; Nanotubes, Carbon toxicity; Autophagy genetics; Autophagy-Related Protein 7 genetics; Beclin-1 genetics; Biomarkers metabolism; Endoplasmic Reticulum Stress drug effects; Endoplasmic Reticulum Stress genetics; Gene Expression drug effects; Heat-Shock Proteins genetics; Hep G2 Cells; Hepatocytes drug effects; Hepatocytes metabolism; Humans; Inflammation metabolism; Microscopy, Confocal; Perilipin-2 genetics; Reactive Oxygen Species; Transcription Factor CHOP genetics; X-Box Binding Protein 1 genetics</t>
  </si>
  <si>
    <t>Nanoparticle (NP) exposure might promote hepatic steatosis, but relatively few studies investigated the influence of multi-walled carbon nanotubes (MWCNTs) on lipid accumulation in hepatocytes in vitro. This study investigated lipid accumulation and the possible role of lipophagy (autophagic degradation of lipid droplets) in MWCNT-exposed HepG2 cells. Pristine (XFM19) and carboxylated MWCNTs (XFM21) were internalized, accompanying cytotoxicity, lysosomal destabilization, and intracellular reactive oxygen species (ROS) production. Compared with XFM21, XFM19 promoted lipid accumulation in HepG2 cells more effectively, which was further enhanced by pre-incubation with autophagy inhibitor NH 4 Cl. In addition, MWCNTs increased the expression of lipophagy genes PLIN2 and BECN1 but decreased that of ATG7. The expression of endoplasmic reticulum (ER) stress regulators, namely DDIT3, HSPA5, and XBP-1s, was also altered in MWCNT exposed HepG2 cells. Combined, these results suggested that MWCNT exposure might promote lipid accumulation in hepatocytes probably through the modulation of lipophagy pathway. Copyright © 2018 Elsevier Ltd. All rights reserved.</t>
  </si>
  <si>
    <t>https://umasslowell.idm.oclc.org/login?url=https://search.ebscohost.com/login.aspx?direct=true&amp;db=cmedm&amp;AN=30138652&amp;site=eds-live</t>
  </si>
  <si>
    <t>Nitrate reductase-dependent nitric oxide is crucial for multi-walled carbon nanotube-induced plant tolerance against salinity.</t>
  </si>
  <si>
    <t>Zhao G; Zhao Y; Lou W; Su J; Wei S; Yang X; Wang R; Guan R; Pu H; Shen W</t>
  </si>
  <si>
    <t>10.1039/c8nr10514f</t>
  </si>
  <si>
    <t>Brassica napus enzymology; Nanotubes, Carbon chemistry; Nitrate Reductase metabolism; Nitric Oxide metabolism; Plant Proteins metabolism; Plant Roots enzymology; Salt Tolerance drug effects; Seedlings enzymology; Brassica napus genetics; Nitrate Reductase genetics; Nitric Oxide genetics; Plant Proteins genetics; Plant Roots genetics; Salinity; Seedlings genetics; Signal Transduction</t>
  </si>
  <si>
    <t>Although there have been some studies on the plant-carbonaceous nanomaterials (CNMs) interactions, related conclusions were controversial. Here, we report that multi-walled carbon nanotubes (MWCNTs) can enter into rapeseed (Brassica napus L.) seedling root, and transport to stem. Further results showed that salinity-inhibited rapeseed seedling growth was obviously alleviated by MWCNTs. Meanwhile, NaCl-induced nitrate reductase (NR)-dependent NO production was significantly intensified by MWCNTs. The redox and ion imbalance was reestablished as well, confirmed by the reduction in reactive oxygen species (ROS) overproduction, the decrease in thiobarbituric acid reactive substance production, and the lower Na+/K+ ratio. These beneficial effects could be explained by the changes in related antioxidant defense genes, sodium hydrogen exchanger 1 (NHX1), salt overly sensitive 1 (SOS1), and K+transporter 1 (KT1) transcripts. The above responses were separately abolished after the removal of endogenous NO with its scavengers or the addition of the NR inhibitor. Genetic evidence revealed that the NaCl-triggered NO level in wild-type seedling roots was partly abolished in either the nitric reductase mutant (nia1/2) or noa1 mutant (exhibiting indirectly a reduced endogenous NO level). Treatment with MWCNTs could totally rescue the impaired NO production in the noa1 mutant rather than the nia1/2 mutant, suggesting that NR-dependent NO acts as a downstream signaling molecule in MWCNT signaling. This point was verified by phenotypic analyses, histochemical staining, and ion analysis. qPCR analysis further demonstrated that MWCNTs stimulated antioxidant genes and ion balance-related genes through NR-mediated NO. The above molecular and genetic evidence indicated that NR-dependent NO acts downstream of MWCNTs in salinity tolerance, which requires the reestablishment of redox and ion homeostasis.</t>
  </si>
  <si>
    <t>https://umasslowell.idm.oclc.org/login?url=https://search.ebscohost.com/login.aspx?direct=true&amp;db=cmedm&amp;AN=31116204&amp;site=eds-live</t>
  </si>
  <si>
    <t>Sierra MI; Rubio L; Bayón GF; Cobo I; Menendez P; Morales P; Mangas C; Urdinguio RG; Lopez V; Valdes A; Vales G; Marcos R; Torrecillas R; Fernández AF; Fraga MF</t>
  </si>
  <si>
    <t>DNA Methylation drug effects; Epigenesis, Genetic drug effects; Epithelial Cells drug effects; Lung drug effects; Nanotubes, Carbon toxicity; Titanium toxicity; Cell Line; CpG Islands drug effects; DNA Methylation genetics; Dose-Response Relationship, Drug; Endocytosis drug effects; Epigenesis, Genetic genetics; Epithelial Cells metabolism; Gene Expression Profiling; Genome-Wide Association Study; Humans; Lung metabolism; Microscopy, Electron, Transmission; Particle Size; Surface Properties</t>
  </si>
  <si>
    <t>Humans are increasingly exposed to nanoparticles and, although many of their physiological effects have been described, the molecular mechanisms underlying them are still largely unknown. The present study aimed to determine the possible role of certain epigenetic mechanisms in the cellular response of human lung epithelial cells that are triggered by long-term exposure to titanium dioxide nanoparticles (TiO 2 NPs) and multi-walled carbon nanotubes (MWCNTs). The results showed that exposure to TiO 2 NPs had only minor effects on genome-wide DNA methylation. However, we identified 755 CpG sites showing consistent DNA hypomethylation in cells exposed to MWCNTs. These sites were mainly located at low density CpG regions and enhancers, and very frequently on the X chromosome. Our results thus suggest that long-term MWCNT exposure may have important effects on the epigenome.</t>
  </si>
  <si>
    <t>https://umasslowell.idm.oclc.org/login?url=https://search.ebscohost.com/login.aspx?direct=true&amp;db=cmedm&amp;AN=28901819&amp;site=eds-live</t>
  </si>
  <si>
    <t>Thrombospondin-1 mediates multi-walled carbon nanotube induced impairment of arteriolar dilation.</t>
  </si>
  <si>
    <t>Mandler WK; Nurkiewicz TR; Porter DW; Olfert IM</t>
  </si>
  <si>
    <t>10.1080/17435390.2016.1277275</t>
  </si>
  <si>
    <t>Arterioles drug effects; Endothelium, Vascular drug effects; Lung blood supply; Nanotubes, Carbon toxicity; Thrombospondin 1 metabolism; Vasodilation drug effects; Animals; Arterioles physiopathology; Endothelium, Vascular physiopathology; Leukocyte Rolling drug effects; Lung metabolism; Male; Mice; Mice, Inbred C57BL; Mice, Knockout; Microcirculation drug effects; Nanotubes, Carbon chemistry; Thrombospondin 1 genetics; Vasodilation genetics</t>
  </si>
  <si>
    <t>Pulmonary exposure to multi-walled carbon nanotubes (MWCNT) has been shown to disrupt endothelium-dependent arteriolar dilation in the peripheral microcirculation. The molecular mechanisms behind these arteriolar disruptions have yet to be fully elucidated. The secreted matricellular matrix protein thrombospondin-1 (TSP-1) is capable of moderating arteriolar vasodilation by inhibiting soluble guanylate cyclase activity. We hypothesized that TSP-1 may be a link between nanomaterial exposure and observed peripheral microvascular dysfunction. To test this hypothesis, wild-type C57B6J (WT) and TSP-1 knockout (KO) mice were exposed via lung aspiration to 50 μg MWCNT or a Sham dispersion medium control. Following exposure (24 h), arteriolar characteristics and reactivity were measured in the gluteus maximus muscle using intravital microscopy (IVM) coupled with microiontophoretic delivery of acetylcholine (ACh) or sodium nitroprusside (SNP). In WT mice exposed to MWCNT, skeletal muscle TSP-1 protein increased &gt; fivefold compared to Sham exposed, and exhibited a 39% and 47% decrease in endothelium-dependent and -independent vasodilation, respectively. In contrast, TSP-1 protein was not increased following MWCNT exposure in KO mice and exhibited no loss in dilatory capacity. Microvascular leukocyte-endothelium interactions were measured by assessing leukocyte adhesion and rolling activity in third order venules. The WT + MWCNT group demonstrated 223% higher leukocyte rolling compared to the WT + Sham controls. TSP-1 KO animals exposed to MWCNT showed no differences from the WT + Sham control. These data provide evidence that TSP-1 is likely a central mediator of the systemic microvascular dysfunction that follows pulmonary MWCNT exposure.</t>
  </si>
  <si>
    <t>https://umasslowell.idm.oclc.org/login?url=https://search.ebscohost.com/login.aspx?direct=true&amp;db=cmedm&amp;AN=28024456&amp;site=eds-live</t>
  </si>
  <si>
    <t>Multi-walled carbon nanotubes applied through seed-priming influence early germination, root hair, growth and yield of bread wheat (Triticum aestivum L.).</t>
  </si>
  <si>
    <t>Joshi A; Kaur S; Dharamvir K; Nayyar H; Verma G</t>
  </si>
  <si>
    <t>Journal of the science of food and agriculture</t>
  </si>
  <si>
    <t>10.1002/jsfa.8818</t>
  </si>
  <si>
    <t>Evaluation Study</t>
  </si>
  <si>
    <t>Crop Production methods; Germination drug effects; Nanotubes, Carbon chemistry; Plant Roots drug effects; Seeds growth &amp; development; Triticum drug effects; Biomass; Plant Roots genetics; Plant Roots growth &amp; development; Seeds drug effects; Seeds genetics; Triticum genetics; Triticum growth &amp; development</t>
  </si>
  <si>
    <t>Background: Reports of multi-walled carbon nanotubes (MWCNTs) incorporated into plants have indicated better yield and productivity, yet the phenomena need in-depth understanding especially when agricultural crops are tested. We primed wheat seeds with MWCNTs to understand the effects on germination, growth, anatomy, physiology and yield. Result: This study, carried out in field conditions, is a step forward over the previous reports. Early germination, excessive root hair, denser stomata and larger root length result in faster growth and higher yield of wheat plants. Denser root hair facilitated the uptake of both water and essential minerals such as phosphorus (P) and potassium (K), which boosted the crop yield by significantly improving grain yield per plant from 1.53 to 2.5 g, a 63% increase. Increase in cell elongation by 80% was recorded, while xylem and phloem sizes dilated to almost 83% and 85% of control, thus enhancing their capacity to conduct water and nutrients. Conclusion: Augmented growth of MWCNT-primed wheat, enhancement in grain number, biomass, stomatal density, xylem-phloem size, epidermal cells, and water uptake is observed while finding no DNA damage. This opens up an entirely new aspect to using cost-effective nanomaterials (the MWCNTs were produced in-house) for enhancing the performance of crop plants. © 2017 Society of Chemical Industry. © 2017 Society of Chemical Industry.</t>
  </si>
  <si>
    <t>https://umasslowell.idm.oclc.org/login?url=https://search.ebscohost.com/login.aspx?direct=true&amp;db=cmedm&amp;AN=29220088&amp;site=eds-live</t>
  </si>
  <si>
    <t>Effects at molecular level of multi-walled carbon nanotubes (MWCNT) in Chironomus riparius (DIPTERA) aquatic larvae</t>
  </si>
  <si>
    <t>Martinez-Paz, Pedro; Negri, Viviana; Esteban-Arranz, Adrian; Martinez-Guitarte, Jose Luis; Ballesteros, Paloma; Morales, Monica</t>
  </si>
  <si>
    <t>Aquatic Toxicology</t>
  </si>
  <si>
    <t>edsgcl.576520447</t>
  </si>
  <si>
    <t>Consumer goods -- Electric properties; Consumer goods -- Analysis; Drug delivery systems -- Electric properties; Drug delivery systems -- Analysis; Nanotubes -- Electric properties; Nanotubes -- Analysis; Heat shock proteins -- Electric properties; Heat shock proteins -- Analysis; Genetic transcription -- Electric properties; Genetic transcription -- Analysis; Biological monitoring -- Electric properties; Biological monitoring -- Analysis; Genes -- Electric properties; Genes -- Analysis; Anopheles -- Electric properties; Anopheles -- Analysis; Drugs -- Vehicles; Drugs -- Electric properties; Drugs -- Analysis</t>
  </si>
  <si>
    <t>Keywords DNA repair genes; Cell apoptosis gene; Cell stress response genes; Cytoskeleton gene Highlights * The present of MWCNT in the digestive tract was clearly visible in exposed larvae. * This work shows the capability of MWCNT to alter the expression of genes involved in DNA repairing mechanisms (ATM). * MWCNT to alter the expression of genes which are involved in cell stress response (hsp27 and hsp70) and cell apoptosis. Abstract Nowadays, due to the physical, chemical, electrical, thermal and mechanical properties of carbon nanotubes (CNT), its have been currently incorporated into biomedical products and they are employed in drug delivery drug administration, biosensor design, microbial treatments, consumer products, and new products containing CNT are expected in the future. CNT are hydrophobic and have a tendency to accumulate in sediments if they are released into aquatic ecosystems. Vertebrate studies have revealed concerns about the toxicity of carbon nanotubes, but there is very limited data on the toxic effects in aquatic invertebrate species. The aim of the present study is to determine the effects of MWCNT in Chironomus riparius at the molecular level, understanding its mode of action and analyzing the suitability of this species to monitor and assess risk of nanomaterials in aquatic ecosystems. To evaluate possible toxic effects caused by carbon nanotube environmental dispersion with regard to aquatic compartment, we study the mRNA levels of several related genes with DNA repairing mechanisms, cell stress response, cell apoptosis and cytoskeleton by Real-Time PCR and proposed a freshwater invertebrate C. riparius, which is a reference organism in aquatic toxicology. The obtained results show a transcriptional alteration of some genes included in this study, indicating that different cell processes are affected and providing one the first evidences in the mechanisms of action of MWCNT in invertebrates. Moreover, this data reinforces the need for further studies to assess the environmental risk of nanomaterial to prevent future damage to aquatic ecosystems. Author Affiliation: (a) Grupo de Biologia y Toxicologia Ambiental, Departamento de Fisica Matematica y de Fluidos, Facultad de Ciencias, Universidad Nacional de Educacion a Distancia (UNED), C/ Senda del Rey 9, 28040 Madrid, Spain (b) Laboratorio de Sintesis Organica e Imagen Molecular por Resonancia Magnetica, Facultad de Ciencias, Universidad Nacional de Educacion a Distancia (UNED), C/ Senda del Rey 9, 28040 Madrid, Spain (c) Nanomedicine Lab, Faculty of Biology, Medicine and Health and National Graphene Institute, The University of Manchester, Manchester, United Kingdom * Corresponding author at: Facultad de Ciencias, UNED, C/ Senda del Rey 9, 28040, Madrid, Spain. Article History: Received 20 November 2018; Revised 20 January 2019; Accepted 20 January 2019 Byline: Pedro Martinez-Paz (a), Viviana Negri (b), Adrian Esteban-Arranz (c), Jose Luis Martinez-Guitarte (a), Paloma Ballesteros (b), Monica Morales [mmorales@ccia.uned.es] (a,*)</t>
  </si>
  <si>
    <t>https://umasslowell.idm.oclc.org/login?url=https://search.ebscohost.com/login.aspx?direct=true&amp;db=edsgao&amp;AN=edsgcl.576520447&amp;site=eds-live</t>
  </si>
  <si>
    <t>Multi-walled carbon nanotubes-induced alterations in microRNA let-7 and its targets activate a protection mechanism by conferring a developmental timing control.</t>
  </si>
  <si>
    <t>Zhao L; Wan H; Liu Q; Wang D</t>
  </si>
  <si>
    <t>10.1186/s12989-017-0208-2</t>
  </si>
  <si>
    <t>Caenorhabditis elegans drug effects; Gene Expression Regulation, Developmental drug effects; MicroRNAs genetics; Nanotubes, Carbon toxicity; Animals; Argonaute Proteins genetics; Argonaute Proteins metabolism; Caenorhabditis elegans genetics; Caenorhabditis elegans growth &amp; development; Caenorhabditis elegans metabolism; Caenorhabditis elegans Proteins genetics; Caenorhabditis elegans Proteins metabolism; DNA-Binding Proteins genetics; DNA-Binding Proteins metabolism; MicroRNAs metabolism; Mutation; RNA Interference drug effects; RNA-Binding Proteins genetics; RNA-Binding Proteins metabolism; Receptors, G-Protein-Coupled genetics; Receptors, G-Protein-Coupled metabolism; Time Factors; Transcription Factors genetics; Transcription Factors metabolism</t>
  </si>
  <si>
    <t>https://umasslowell.idm.oclc.org/login?url=https://search.ebscohost.com/login.aspx?direct=true&amp;db=cmedm&amp;AN=28728598&amp;site=eds-live</t>
  </si>
  <si>
    <t>Osteopontin enhances multi-walled carbon nanotube-triggered lung fibrosis by promoting TGF-β1 activation and myofibroblast differentiation.</t>
  </si>
  <si>
    <t>Dong J; Ma Q</t>
  </si>
  <si>
    <t>10.1186/s12989-017-0198-0</t>
  </si>
  <si>
    <t>Lung drug effects; Myofibroblasts drug effects; Nanotubes, Carbon toxicity; Osteopontin metabolism; Pulmonary Fibrosis chemically induced; Transforming Growth Factor beta1 metabolism; Animals; Cell Differentiation drug effects; Cells, Cultured; Extracellular Matrix drug effects; Extracellular Matrix metabolism; Extracellular Matrix pathology; Extracellular Matrix Proteins metabolism; Lung metabolism; Lung pathology; Male; Mice, Inbred C57BL; Mice, Knockout; Myofibroblasts metabolism; Myofibroblasts pathology; Osteopontin deficiency; Osteopontin genetics; Pulmonary Fibrosis genetics; Pulmonary Fibrosis metabolism; Pulmonary Fibrosis pathology; Signal Transduction drug effects; Time Factors</t>
  </si>
  <si>
    <t>Background: Carbon nanotubes (CNTs) have been used in a variety of applications because of their unique properties and functions. However, many CNTs have been shown to induce lung fibrosis in experimental animals with some at a potency greater than that of silica, raising concern over possible toxic effects of CNT exposure in humans. Research into the mechanisms by which CNTs induce pulmonary fibrosis is warranted in order to facilitate the understanding, monitoring, and treatment of CNT-induced lung lesions that might occur in exposed populations. The current study focuses on investigating the role of osteopontin (OPN) in the development of lung fibrosis upon exposure to multi-walled carbon nanotubes (MWCNTs). Methods: C57BL/6J (WT) and Opn knockout (KO) mice were exposed to MWCNTs by pharyngeal aspiration to examine the acute and chronic effects of MWCNT exposure. The role of OPN and its mode of action in lung fibrosis development were analyzed at the cellular and molecular levels in vivo and in vitro. Results: OPN was highly and persistently induced in both the acute and chronic phases of the response to MWCNT exposure in mouse lungs. Comparison between WT and Opn KO mice revealed that OPN critically regulated MWCNT-induced lung fibrosis as indicated by reduced fibrotic focus formation and myofibroblast accumulation in Opn KO lungs. At the molecular level, OPN promotes the expression and activation of TGF-β1, stimulates the differentiation of myofibroblasts from fibroblasts, and increases the production of fibrous matrix proteins in lungs and cultured lung cells exposed to MWCNTs. Conclusion: OPN is highly induced in CNT-exposed lungs and plays critical roles in TGF-β1 signaling activation and myofibroblast differentiation to promote fibrosis development from MWCNT exposure. This study reveals an OPN-dependent mechanism to promote MWCNT-induced lung fibrosis. The findings raise the possibility of using OPN as a biomarker to monitor CNT exposure and as a drug target to halt fibrosis development.</t>
  </si>
  <si>
    <t>https://umasslowell.idm.oclc.org/login?url=https://search.ebscohost.com/login.aspx?direct=true&amp;db=cmedm&amp;AN=28595626&amp;site=eds-live</t>
  </si>
  <si>
    <t>Duke KS; Thompson EA; Ihrie MD; Taylor-Just AJ; Ash EA; Shipkowski KA; Hall JR; Tokarz DA; Cesta MF; Hubbs AF; Porter DW; Sargent LM; Bonner JC</t>
  </si>
  <si>
    <t>Granuloma, Respiratory Tract chemically induced; Lung drug effects; Nanotubes, Carbon chemistry; Nanotubes, Carbon toxicity; Tertiary Lymphoid Structures chemically induced; Tumor Suppressor Protein p53 physiology; Animals; Dose-Response Relationship, Drug; Granuloma, Respiratory Tract genetics; Granuloma, Respiratory Tract immunology; Inhalation Exposure; Lung immunology; Male; Mice; Mice, Inbred C57BL; Mice, Knockout; Surface Properties; Tertiary Lymphoid Structures genetics; Tertiary Lymphoid Structures immunology; Tumor Suppressor Protein p53 genetics</t>
  </si>
  <si>
    <t>The fiber-like shape of multi-walled carbon nanotubes (MWCNTs) is reminiscent of asbestos, suggesting they pose similar health hazards when inhaled, including pulmonary fibrosis and mesothelioma. Mice deficient in the tumor suppressor p53 are susceptible to carcinogenesis. However, the chronic pathologic effect of MWCNTs delivered to the lungs of p53 heterozygous (p53 +/- ) mice has not been investigated. We hypothesized that p53 +/- mice would be susceptible to lung tumor development after exposure to either tangled (t-) or rod-like (r-) MWCNTs. Wild-type (p53 +/+ ) or p53 +/- mice were exposed to MWCNTs (1 mg/kg) via oropharyngeal aspiration weekly over four consecutive weeks and evaluated for cellular and pathologic outcomes 11-months post-initial exposure. No lung or pleural tumors were observed in p53 +/+ or p53 +/- mice exposed to either t- or rMWCNTs. In comparison to tMWCNTs, the rMWCNTs induced the formation of larger granulomas, a greater number of lymphoid aggregates and greater epithelial cell hyperplasia in terminal bronchioles in both p53 +/- and p53 +/+ mice. A constitutively larger area of CD45R + /CD3 + lymphoid tissue was observed in p53 +/- mice compared to p53 +/+ mice. Importantly, p53 +/- mice had larger granulomas induced by rMWCNTs as compared to p53 +/+ mice. These findings indicate that a combination of p53 deficiency and physicochemical characteristics including nanotube geometry are factors in susceptibility to MWCNT-induced lymphoid infiltration and granuloma formation.</t>
  </si>
  <si>
    <t>https://umasslowell.idm.oclc.org/login?url=https://search.ebscohost.com/login.aspx?direct=true&amp;db=cmedm&amp;AN=30317900&amp;site=eds-live</t>
  </si>
  <si>
    <t>Carcinogenesis drug effects; DNA Damage drug effects; Lung drug effects; Nanotubes, Carbon toxicity; Pulmonary Fibrosis pathology; Animals; Bronchoalveolar Lavage Fluid cytology; Cell Proliferation drug effects; Chemical Phenomena; Comet Assay; Endpoint Determination; Female; Lung cytology; Mice; Pneumonia chemically induced; Pneumonia pathology; Pulmonary Fibrosis chemically induced; Tumor Suppressor Protein p53 genetics; Tumor Suppressor Protein p53 metabolism</t>
  </si>
  <si>
    <t>TIMP1 promotes multi-walled carbon nanotube-induced lung fibrosis by stimulating fibroblast activation and proliferation.</t>
  </si>
  <si>
    <t>10.1080/17435390.2016.1262919</t>
  </si>
  <si>
    <t>Cell Proliferation drug effects; Fibroblasts drug effects; Lung drug effects; Nanotubes, Carbon toxicity; Pulmonary Fibrosis chemically induced; Tissue Inhibitor of Metalloproteinase-1 metabolism; Animals; Bronchoalveolar Lavage Fluid cytology; Cell Differentiation drug effects; Fibroblasts metabolism; Fibroblasts pathology; Humans; Lung metabolism; Lung pathology; Mice; Mice, Inbred C57BL; Mice, Knockout; Pulmonary Fibrosis metabolism; Pulmonary Fibrosis pathology; Signal Transduction drug effects; Tissue Inhibitor of Metalloproteinase-1 genetics</t>
  </si>
  <si>
    <t>Pulmonary exposure to multi-walled carbon nanotubes (MWCNTs) may cause fibrosing lesions in animal lungs, raising health concerns about such exposure in humans. The mechanisms underlying fibrosis development remain unclear, but they are believed to involve the dysfunction of fibroblasts and myofibroblasts. Using a mouse model of MWCNT exposure, we found that the tissue inhibitor of metalloproteinase 1 (Timp1) gene was rapidly and highly induced in the lungs by MWCNTs in a time- and dose-dependent manner. Concomitantly, a pronounced elevation of secreted TIMP1 was observed in the bronchoalveolar lavage (BAL) fluid and serum. Knockout (KO) of Timp1 in mice caused a significant reduction in fibrotic focus formation, collagen fiber deposition, recruitment of fibroblasts and differentiation of fibroblasts into myofibroblasts in the lungs, indicating that TIMP1 plays a critical role in the pulmonary fibrotic response to MWCNTs. At the molecular level, MWCNT exposure significantly increased the expression of the cell proliferation markers Ki-67 and PCNA and a panel of cell cycle-controlling genes in the lungs in a TIMP1-dependent manner. MWCNT-stimulated cell proliferation was most prominent in fibroblasts but not myofibroblasts. Furthermore, MWCNTs elicited a significant induction of CD63 and integrin β1 in lung fibroblasts, leading to the formation of a TIMP1/CD63/integrin β1 complex on the surface of fibroblasts in vivo and in vitro, which triggered the phosphorylation and activation of Erk1/2. Our study uncovers a new pathway through which induced TIMP1 critically modulates the pulmonary fibrotic response to MWCNTs by promoting fibroblast activation and proliferation via the TIMP1/CD63/integrin β1 axis and ERK signaling.</t>
  </si>
  <si>
    <t>https://umasslowell.idm.oclc.org/login?url=https://search.ebscohost.com/login.aspx?direct=true&amp;db=cmedm&amp;AN=27852133&amp;site=eds-live</t>
  </si>
  <si>
    <t>Functional effects of differentially expressed microRNAs in A549 cells exposed to MWCNT-7 or crocidolite.</t>
  </si>
  <si>
    <t>Ventura C; Vieira L; Silva C; Sousa-Uva A; Silva MJ</t>
  </si>
  <si>
    <t>Toxicology letters</t>
  </si>
  <si>
    <t>Asbestos, Crocidolite toxicity; Gene Expression drug effects; MicroRNAs genetics; Nanotubes, Carbon toxicity; Pulmonary Alveoli drug effects; A549 Cells; Carbon metabolism; Cell Survival drug effects; Humans; Proto-Oncogene Proteins c-akt metabolism; Pulmonary Alveoli metabolism; Pulmonary Alveoli pathology</t>
  </si>
  <si>
    <t>Multi-walled carbon nanotubes (MWCNT) are engineered nanomaterials widely used in industrial and biomedical applications. Yet, MWCNT inhalation may induce pulmonary adverse effects, and the MWCNT-7 (Mitsui-7) has been classified as possibly carcinogenic to humans. However, its molecular mechanisms of action are poorly understood and there are no biomarkers of exposure for occupational monitoring. Several pulmonary diseases, including lung cancer, have been associated with alterations in microRNA expression that are used as biomarkers of disease progression, and differentially-expressed microRNAs (DE miRNAs) can also allow understanding the molecular effects induced by a toxicant. In this study, we identify DE miRNAs in A549 alveolar epithelial cells following 24 h exposure to MWCNT-7 or crocidolite, as well as their enriched cellular functional pathways. These indicate that both materials change cell survival, differentiation and proliferative properties under the influence of AMPK, FoxO, TGF-β and Hippo pathways, and their metabolic activity and cell-to-cell communication. In addition, MWCNT-7 affects the actin cytoskeleton, ubiquitin mediated proteolysis, and ECM-receptor interactions; crocidolite the PI3K-Akt and mTOR pathways, endocytosis, and central carbon metabolism. Since deregulation of these pathways may be related to carcinogenesis, an interaction network of DE miRNAs and corresponding target cancer-related genes was constructed, highlighting the carcinogenic potential of Mitsui-7. Copyright © 2020 Elsevier B.V. All rights reserved.</t>
  </si>
  <si>
    <t>https://umasslowell.idm.oclc.org/login?url=https://search.ebscohost.com/login.aspx?direct=true&amp;db=cmedm&amp;AN=32311379&amp;site=eds-live</t>
  </si>
  <si>
    <t>Reactive oxygen species production, genotoxicity and telomere length in FE1-Muta™Mouse lung epithelial cells exposed to carbon nanotubes.</t>
  </si>
  <si>
    <t>Wils, Regitze Sølling; Jacobsen, Nicklas Raun; Di Ianni, Emilio; Roursgaard, Martin; Møller, Peter</t>
  </si>
  <si>
    <t>10.1080/17435390.2021.1910359</t>
  </si>
  <si>
    <t>REACTIVE oxygen species; TELOMERES; MULTIWALLED carbon nanotubes; EPITHELIAL cells; GENETIC toxicology; LUNGS; DNA damage; CARBON nanotubes</t>
  </si>
  <si>
    <t>Carbon nanotubes (CNTs) are fiber-like nanomaterials, which are used in various applications with possible exposure to humans. The genotoxicity and carcinogenic potential of CNTs remain to be fully understood. This study assessed the genotoxicity of three different multi-walled carbon nanotubes (MWCNTs) (MWCNT-7, NM-401 and NM-403) and one single-walled carbon nanotube (SWCNT) (NM-411) in FE1-Muta™Mouse lung epithelial (MML) cells using the alkaline comet assay. With the 2',7'-dichlorodihydrofluorescein diacetate fluorescent probe, we assessed the effect of CNT-exposure on the intracellular production of reactive oxygen species (ROS). We measured the effect of a 10-week CNT exposure on telomere length using quantitative PCR. Two of the included MWCNTs (NM-401 and MWCNT-7) and the SWCNT (NM-411) caused a significant increase in the level of DNA damage at concentrations up to 40 µg/ml (all concentrations pooled, p &lt; 0.05), but no concentration-response relationships were found. All of the CNTs caused an increase in intracellular ROS production compared to unexposed cells (ptrend &lt; 0.05). Results from the long-term exposure showed longer telomere length in cells exposed to MWCNTs compared to unexposed cells (p &lt; 0.01). In conclusion, our results indicated that the included CNTs cause ROS production and DNA strand breaks in FE1-MML cells. Moreover, the MWCNTs, but not the SWCNT, had an impact on telomere length in a long-term exposure scenario.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</si>
  <si>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https://umasslowell.idm.oclc.org/login?url=https://search.ebscohost.com/login.aspx?direct=true&amp;db=edb&amp;AN=151136414&amp;site=eds-live</t>
  </si>
  <si>
    <t>Impacts of foliar exposure to multi-walled carbon nanotubes on physiological and molecular traits of Salvia verticillata L., as a medicinal plant</t>
  </si>
  <si>
    <t>Rahmani, Nosrat; Radjabian, Tayebeh; Soltani, Bahram Mohammad</t>
  </si>
  <si>
    <t>Plant Physiology and Biochemistry</t>
  </si>
  <si>
    <t>S0981942820300760</t>
  </si>
  <si>
    <t>10.1016/j.plaphy.2020.02.022</t>
  </si>
  <si>
    <t>Elsevier Masson SAS</t>
  </si>
  <si>
    <t>Foliar absorption; Multi-walled carbon nanotubes; Oxidative stress; Phenolic acids; Phytotoxicity; Salvia verticillata L.</t>
  </si>
  <si>
    <t>Owing to the growing applications of the multi-walled carbon nanotubes (MWCNTs) in the communications and energy industries, they have attracted increasing attention for their effects on the environment and plants. Therefore, we investigated the impact of foliar exposure to MWCNTs on the oxidative stress responses in the Salvia verticillata as a medicinal plant. Furthermore, we evaluated the possible correlations between gene expression and activity of the key enzymes in the phenolic acids biosynthesis pathways and their accumulation in the treated leaves. The leaves of two-month-old plants were sprayed with different concentrations (0–1000 mg L−1) of MWCNTs. Raman's data and Transmission Electron Microscopy images have confirmed the absorption of MWCNTs via epidermal cells layer into the parenchymal cells of the exposed leaves. The results showed that exposure to MWCNTs led to a decrease in the photosynthetic pigments and increases in the oxidative stress indices (enzymatic and non-enzymatic antioxidants) in the leaves with a dose-dependent manner. The content of rosmarinic acid as a main phenolic acid was increased in the MWCNTs-exposed leaves to 50 and 1000 mg L−1, nearly four times relative to the control. Unlike with other examined enzymes, a positive correlation was deduced between the activity and gene expression patterns of the rosmarinic acid synthase with the rosmarinic acid accumulation in the treatments. Overall, MWCNTs at the low concentrations could promote the production of the pharmaceutical metabolites by the changes in the ROS generation. However, at the higher concentrations, MWCNTs were toxic and induced the oxidative damages in S. verticillata. @@@@Highlights •Multi-walled carbon nanotubes (MWCNTs) could penetrate into the leaf cells.•Exposure to MWCNTs increased the accumulation of rosmarinic acid in the leaves.•At high concentrations, MWCNTs were toxic and caused oxidative damages.•Antioxidant enzymes play key roles against the oxidative stress caused by MWCNTs.</t>
  </si>
  <si>
    <t>https://umasslowell.idm.oclc.org/login?url=https://search.ebscohost.com/login.aspx?direct=true&amp;db=edselp&amp;AN=S0981942820300760&amp;site=eds-live</t>
  </si>
  <si>
    <t>Stat-6 signaling pathway and not Interleukin-1 mediates multi-walled carbon nanotube-induced lung fibrosis in mice: insights from an adverse outcome pathway framework.</t>
  </si>
  <si>
    <t>Nikota J; Banville A; Goodwin LR; Wu D; Williams A; Yauk CL; Wallin H; Vogel U; Halappanavar S</t>
  </si>
  <si>
    <t>10.1186/s12989-017-0218-0</t>
  </si>
  <si>
    <t>Adverse Outcome Pathways; Interleukin-1 metabolism; Nanotubes, Carbon toxicity; Pulmonary Fibrosis chemically induced; Receptors, Interleukin-1 metabolism; STAT6 Transcription Factor metabolism; Animals; Bronchoalveolar Lavage Fluid cytology; Bronchoalveolar Lavage Fluid immunology; Female; Inhalation Exposure adverse effects; Mice, Inbred C57BL; Mice, Knockout; Pulmonary Fibrosis metabolism; Pulmonary Fibrosis pathology; Receptors, Interleukin-1 genetics; STAT6 Transcription Factor genetics</t>
  </si>
  <si>
    <t>Background: The accumulation of MWCNTs in the lung environment leads to inflammation and the development of disease similar to pulmonary fibrosis in rodents. Adverse Outcome Pathways (AOPs) are a framework for defining and organizing the key events that comprise the biological changes leading to undesirable events. A putative AOP has been developed describing MWCNT-induced pulmonary fibrosis; inflammation and the subsequent healing response induced by inflammatory mechanisms have been implicated in disease progression. The objective of the present study was to address a key data gap in this AOP: empirical data supporting the essentiality of pulmonary inflammation as a key event prior to fibrosis. Specifically, Interleukin-1 Receptor1 (IL-1R1) and Signal Transducer and Activator of Transcription 6 (STAT6) knock-out (KO) mice were employed to target inflammation and the subsequent healing response using MWCNTs as a model pro-fibrotic stressor to determine whether this altered the development of fibrosis. Results: Wild type (WT) C57BL/6, IL-1R1 (KO) or STAT6 KO mice were exposed to a high dose of Mitsui-7 MWCNT by intratracheal administration. Inflammation was assessed 24 h and 28 days post MWCNT administration, and fibrotic lesion development was assessed 28 days post MWCNT administration. MWCNT-induced acute inflammation was suppressed in IL-1R1 KO mice at the 24 h time point relative to WT mice, but this suppression was not observed 28 days post exposure, and IL-1R1 KO did not alter fibrotic disease development. In contrast, STAT6 KO mice exhibited suppressed acute inflammation and attenuated fibrotic disease in response to MWCNT administration compared to STAT6 WT mice. Whole genome analysis of all post-exposure time points identified a subset of differentially expressed genes associated with fibrosis in both KO mice compared to WT mice. Conclusion: The findings support the essentiality of STAT6-mediated signaling in the development of MWCNT-induced fibrotic disease. The IL-1R1 KO results also highlight the nature of the inflammatory response associated with MWCNT exposure, and indicate a system with multiple redundancies. These data add to the evidence supporting an existing AOP, and will be useful in designing screening strategies that could be used by regulatory agencies to distinguish between MWCNTs of varying toxicity.</t>
  </si>
  <si>
    <t>https://umasslowell.idm.oclc.org/login?url=https://search.ebscohost.com/login.aspx?direct=true&amp;db=cmedm&amp;AN=28903780&amp;site=eds-live</t>
  </si>
  <si>
    <t>Epigenetic effects of carbon nanotubes in human monocytic cells.</t>
  </si>
  <si>
    <t>Öner D; Moisse M; Ghosh M; Duca RC; Poels K; Luyts K; Putzeys E; Cokic SM; Van Landuyt K; Vanoirbeek J; Lambrechts D; Godderis L; Hoet PH</t>
  </si>
  <si>
    <t>Mutagenesis</t>
  </si>
  <si>
    <t>10.1093/mutage/gew053</t>
  </si>
  <si>
    <t>DNA Damage; DNA Methylation drug effects; Epigenesis, Genetic drug effects; Monocytes drug effects; Nanotubes, Carbon toxicity; Chromatography, Liquid; DNA drug effects; Humans; Metabolic Networks and Pathways drug effects; Metabolic Networks and Pathways genetics; Monocytes metabolism; Mutagenicity Tests; Signal Transduction drug effects; Signal Transduction genetics; Tandem Mass Spectrometry</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</si>
  <si>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</si>
  <si>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https://umasslowell.idm.oclc.org/login?url=https://search.ebscohost.com/login.aspx?direct=true&amp;db=cmedm&amp;AN=28011750&amp;site=eds-live</t>
  </si>
  <si>
    <t>An integrated approach to determine interactive genotoxic and global gene expression effects of multiwalled carbon nanotubes (MWCNTs) and benzo[a]pyrene (BaP) on marine mussels: evidence of reverse 'Trojan Horse' effects.</t>
  </si>
  <si>
    <t>Barranger, Audrey; Rance, Graham A.; Aminot, Yann; Dallas, Lorna J.; Sforzini, Susanna; Weston, Nicola J.; Lodge, Rhys W.; Banni, Mohamed; Arlt, Volker M.; Moore, Michael N.; Readman, James W.; Viarengo, Aldo; Khlobystov, Andrei N.; Jha, Awadhesh N.</t>
  </si>
  <si>
    <t>10.1080/17435390.2019.1654003</t>
  </si>
  <si>
    <t>MULTIWALLED carbon nanotubes; MYTILIDAE; GENE expression; GENETIC toxicology; POLYCYCLIC aromatic hydrocarbons; MYTILUS galloprovincialis</t>
  </si>
  <si>
    <t>adsorption; benzo[a]pyrene; multi-walled carbon nanotubes; Mytilus galloprovincialis; van der Waals interactions</t>
  </si>
  <si>
    <t>The interactions between carbon-based engineered nanoparticles (ENPs) and organic pollutants might enhance the uptake of contaminants into biota. The present integrated study aimed to assess this potential 'Trojan Horse', probing the interactive effects of purpose-made multi-walled carbon nanotubes (MWCNTs), a representative ENP, and benzo[a]pyrene (BaP), a ubiquitous polycyclic aromatic hydrocarbon (PAH) pollutant, on the marine mussel Mytilus galloprovincialis. Mussels were exposed to MWCNTs and BaP either alone or in various combinations. The co-exposure of BaP with MWCNTs revealed that the presence of MWCNTs enhanced the aqueous concentrations of BaP, thereby reducing the uptake of this pollutant by mussels as evidenced by lowering BaP concentrations in the tissues. Determination of DNA damage (comet assay) showed a concentration-dependent response for BaP alone which was absent when MWCNTs were present. Global gene expression using microarray analyses indicated that BaP and MWCNTs, in combination, differentially activated those genes which are involved in DNA metabolism compared to the exposures of BaP or MWCNTs alone, and the gene expression response was tissue-specific. Mechanisms to explain these results are discussed and relate primarily to the adsorption of BaP on MWCNTs, mediated potentially by van der Waals interactions. The use of a novel approach based on gold-labeled MWCNTs to track their uptake in tissues improved the traceability of nanotubes in biological samples. Overall, our results did not indicate the 'Trojan Horse' effects following co-exposure to the contaminants and clearly showed that the adsorption of BaP to MWCNTs modified the uptake of the pollutant in marine mussels.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</si>
  <si>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https://umasslowell.idm.oclc.org/login?url=https://search.ebscohost.com/login.aspx?direct=true&amp;db=aph&amp;AN=139861680&amp;site=eds-live</t>
  </si>
  <si>
    <t>Nanoparticle exposure driven circulating bioactive peptidome causes systemic inflammation and vascular dysfunction.</t>
  </si>
  <si>
    <t>Mostovenko E; Young T; Muldoon PP; Bishop L; Canal CG; Vucetic A; Zeidler-Erdely PC; Erdely A; Campen MJ; Ottens AK</t>
  </si>
  <si>
    <t>10.1186/s12989-019-0304-6</t>
  </si>
  <si>
    <t>Endothelial Cells drug effects; Endothelium, Vascular drug effects; Inhalation Exposure adverse effects; Lung drug effects; Nanotubes, Carbon toxicity; Peptide Fragments blood; Animals; Biomarkers blood; Bronchoalveolar Lavage Fluid chemistry; Bronchoalveolar Lavage Fluid immunology; Cytokines metabolism; Endothelial Cells immunology; Endothelium, Vascular immunology; Endothelium, Vascular physiopathology; Extracellular Matrix drug effects; Extracellular Matrix immunology; Gene Expression drug effects; Inflammation; Lung immunology; Lung metabolism; Male; Matrix Metalloproteinase 9 genetics; Matrix Metalloproteinase 9 metabolism; Mice, Inbred C57BL; Nanotubes, Carbon chemistry</t>
  </si>
  <si>
    <t>Background: The mechanisms driving systemic effects consequent pulmonary nanoparticle exposure remain unclear. Recent work has established the existence of an indirect process by which factors released from the lung into the circulation promote systemic inflammation and cellular dysfunction, particularly on the vasculature. However, the composition of circulating contributing factors and how they are produced remains unknown. Evidence suggests matrix protease involvement; thus, here we used a well-characterized multi-walled carbon nanotube (MWCNT) oropharyngeal aspiration model with known vascular effects to assess the distinct contribution of nanoparticle-induced peptide fragments in driving systemic pathobiology. Results: Data-independent mass spectrometry enabled the unbiased quantitative characterization of 841 significant MWCNT-responses within an enriched peptide fraction, with 567 of these factors demonstrating significant correlation across animal-paired bronchoalveolar lavage and serum biofluids. A database search curated for known matrix protease substrates and predicted signaling motifs enabled identification of 73 MWCNT-responsive peptides, which were significantly associated with an abnormal cardiovascular phenotype, extracellular matrix organization, immune-inflammatory processes, cell receptor signaling, and a MWCNT-altered serum exosome population. Production of a diverse peptidomic response was supported by a wide number of upregulated matrix and lysosomal proteases in the lung after MWCNT exposure. The peptide fraction was then found bioactive, producing endothelial cell inflammation and vascular dysfunction ex vivo akin to that induced with whole serum. Results implicate receptor ligand functionality in driving systemic effects, exemplified by an identified 59-mer thrombospondin fragment, replete with CD36 modulatory motifs, that when synthesized produced an anti-angiogenic response in vitro matching that of the peptide fraction. Other identified peptides point to integrin ligand functionality and more broadly to a diversity of receptor-mediated bioactivity induced by the peptidomic response to nanoparticle exposure. Conclusion: The present study demonstrates that pulmonary-sequestered nanoparticles, such as multi-walled carbon nanotubes, acutely upregulate a diverse profile of matrix proteases, and induce a complex peptidomic response across lung and blood compartments. The serum peptide fraction, having cell-surface receptor ligand properties, conveys peripheral bioactivity in promoting endothelial cell inflammation, vasodilatory dysfunction and inhibiting angiogenesis. Results here establish peptide fragments as indirect, non-cytokine mediators and putative biomarkers of systemic health outcomes from nanoparticle exposure.</t>
  </si>
  <si>
    <t>https://umasslowell.idm.oclc.org/login?url=https://search.ebscohost.com/login.aspx?direct=true&amp;db=cmedm&amp;AN=31142334&amp;site=eds-live</t>
  </si>
  <si>
    <t>Toxicological assessment of multi-walled carbon nanotubes combined with nonylphenol in male mice.</t>
  </si>
  <si>
    <t>Fang, Hao; Cui, Yibin; Wang, Zhuang; Wang, Se</t>
  </si>
  <si>
    <t>10.1371/journal.pone.0200238</t>
  </si>
  <si>
    <t>CARBON nanotubes; MULTIWALLED carbon nanotubes; NONYLPHENOL; SUPEROXIDE dismutase; GLUTATHIONE peroxidase; MALONDIALDEHYDE; DNA damage</t>
  </si>
  <si>
    <t>Anatomy; Animal cells; Biochemistry; Bioenergetics; Biology and life sciences; Carbon nanotubes; Cell biology; Cellular structures and organelles; Cellular types; DNA; Electron microscopy; Energy-producing organelles; Engineering and technology; Genetics; Germ cells; Liver; Medicine and health sciences; Microscopy; Mitochondria; Nanotechnology; Nucleic acids; Oxidative damage; Pathology and laboratory medicine; Research and analysis methods; Research Article; Sperm; Toxicity; Toxicology; Transmission electron microscopy</t>
  </si>
  <si>
    <t>Carbon nanotubes have attracted increasing attention attributable to their widespread application. To evaluate the joint toxicity of multi-walled carbon nanotubes (MWCNTs) and nonylphenol (NP), we investigated the toxicological effects of NP, pristine MWCNTs, and MWCNTs combined with NP in male mice. After exposing male mice by gavage for 5 days, intracellular superoxide dismutase (SOD) and glutathione peroxidase (GSH-Px) activity, as well as malondialdehyde (MDA) and glutathione (GSH) levels in tissues were determined to evaluate in vivo oxidative stress. In addition, genotoxicity was assessed by examining DNA damage in mouse liver and sperm via the comet assay, and transmission electron microscopy (TEM) was used for direct visual observations of mitochondrial damage in the liver. Results from the oxidative damage and DNA damage experiments indicate that after adsorbing NP, MWCNTs at a high dose induce oxidative lesions in the liver and cause DNA damage in mouse sperm; these data offer new insights regarding the toxicological assessment of MWCNTs.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</si>
  <si>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https://umasslowell.idm.oclc.org/login?url=https://search.ebscohost.com/login.aspx?direct=true&amp;db=aph&amp;AN=130843417&amp;site=eds-live</t>
  </si>
  <si>
    <t>Sirtuin 6 inhibits MWCNTs-induced epithelial-mesenchymal transition in human bronchial epithelial cells via inactivating TGF-β1/Smad2 signaling pathway.</t>
  </si>
  <si>
    <t>Chen P; Tian K; Tu W; Zhang Q; Han L; Zhou X</t>
  </si>
  <si>
    <t>10.1016/j.taap.2019.04.013</t>
  </si>
  <si>
    <t>Epithelial Cells drug effects; Epithelial-Mesenchymal Transition drug effects; Nanotubes, Carbon; Sirtuins metabolism; Smad2 Protein metabolism; Transforming Growth Factor beta1 metabolism; Bronchi cytology; Cell Line; Cell Survival; Gene Expression Regulation drug effects; Humans; Signal Transduction; Sirtuins genetics; Smad2 Protein genetics; Transforming Growth Factor beta1 genetics</t>
  </si>
  <si>
    <t>Multi-walled carbon nanotubes (MWCNTs) have been developed with numerous beneficial applications. However, rodent models demonstrate that exposure to MWCNTs via respiratory pathways results in pulmonary fibrosis. Therefore, they could elicit a potential risk of pulmonary fibrosis in humans due to occupational or consumer exposure. Sirtuin 6 (SIRT6), a nicotinamide adenine dinucleotide (NAD)-dependent deacetylase, has been proved to prevent fibrosis in the liver, renal and myocardial tissues. In this present study, we aimed to explore the role of SIRT6 in MWCNTs-induced epithelial-mesenchymal transition (EMT), one of the major contributor of lung fibrogenesis in human bronchial epithelial BEAS-2B cells. We found that the protein level of SIRT6 was elevated after exposure to MWCNTs in BEAS-2B cells. Overexpression of SIRT6 significantly inhibited MWCNTs-induced EMT and EMT-like cell behaviors in BEAS-2B cells. Moreover, wild-type SIRT6 was found to decrease MWCNTs-induced phosphorylation of Smad2, but not mutant SIRT6 (H133Y) without histone deacetylase activity. In conclusion, our study demonstrated that SIRT6 inhibited MWCNTs-induced EMT in BEAS-2B cells through TGF-β1/Smad2 signaling pathway, which depended on its deacetylase activity, and provided evidences that targeting SIRT6 could be a potential novel therapeutic strategy for MWCNTs-induced pulmonary fibrosis. Copyright © 2019 Elsevier Inc. All rights reserved.</t>
  </si>
  <si>
    <t>https://umasslowell.idm.oclc.org/login?url=https://search.ebscohost.com/login.aspx?direct=true&amp;db=cmedm&amp;AN=31005557&amp;site=eds-live</t>
  </si>
  <si>
    <t>Multi-walled carbon nanotube-physicochemical properties predict the systemic acute phase response following pulmonary exposure in mice.</t>
  </si>
  <si>
    <t>Poulsen, Sarah S.; Knudsen, Kristina B.; Jackson, Petra; Weydahl, Ingrid E. K.; Saber, Anne T.; Wallin, Håkan; Vogel, Ulla</t>
  </si>
  <si>
    <t>10.1371/journal.pone.0174167</t>
  </si>
  <si>
    <t>CARBON nanotubes; CARBON composites; PULMONARY adenomatosis; LUNG diseases; INHALATION administration; FIBROSIS; CARDIOVASCULAR disease diagnosis</t>
  </si>
  <si>
    <t>Acute phase proteins; Biochemistry; Biology and life sciences; Carbon nanotubes; Cell biology; Cell membranes; Cellular structures and organelles; Chemical properties; Chemistry; Diagnostic medicine; Engineering and technology; Gene expression; Genetics; Immune response; Immunology; Inflammation; Mathematical and statistical techniques; Mathematics; Medicine and health sciences; Membrane proteins; Nanotechnology; Pathology and laboratory medicine; Physical chemistry; Physical properties; Physical sciences; Physicochemical properties; Physics; Plasma proteins; Proteins; Regression analysis; Research and analysis methods; Research Article; Signs and symptoms; Statistical methods; Statistics (mathematics)</t>
  </si>
  <si>
    <t>Pulmonary exposure to multi-walled carbon nanotubes (MWCNTs) has been linked to an increased risk of developing cardiovascular disease in addition to the well-documented physicochemical-dependent adverse lung effects. A proposed mechanism is through a strong and sustained pulmonary secretion of acute phase proteins to the blood. We identified physicochemical determinants of MWCNT-induced systemic acute phase response by analyzing effects of pulmonary exposure to 14 commercial, well-characterized MWCNTs in female C57BL/6J mice pulmonary exposed to 0, 6, 18 or 54 μg MWCNT/mouse. Plasma levels of acute phase response proteins serum amyloid A1/2 (SAA1/2) and SAA3 were determined on day 1, 28 or 92. Expression levels of hepatic Saa1 and pulmonary Saa3 mRNA levels were assessed to determine the origin of the acute phase response proteins. Pulmonary Saa3 mRNA expression levels were greater and lasted longer than hepatic Saa1 mRNA expression. Plasma SAA1/2 and SAA3 protein levels were related to time and physicochemical properties using adjusted, multiple regression analyses. SAA3 and SAA1/2 plasma protein levels were increased after exposure to almost all of the MWCNTs on day 1, whereas limited changes were observed on day 28 and 92. SAA1/2 and SAA3 protein levels did not correlate and only SAA3 protein levels correlated with neutrophil influx. The multiple regression analyses revealed a protective effect of MWCNT length on SAA1/2 protein level on day 1, such that a longer length resulted in lowered SAA1/2 plasma levels. Increased SAA3 protein levels were positively related to dose and content of Mn, Mg and Co on day 1, whereas oxidation and diameter of the MWCNTs were protective on day 28 and 92, respectively. The results of this study reveal very differently controlled pulmonary and hepatic acute phase responses after MWCNT exposure. As the responses were influenced by the physicochemical properties of the MWCNTs, this study provides the first step towards designing MWCNT that induce less SAA.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</si>
  <si>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https://umasslowell.idm.oclc.org/login?url=https://search.ebscohost.com/login.aspx?direct=true&amp;db=aph&amp;AN=122316257&amp;site=eds-live</t>
  </si>
  <si>
    <t>Cytotoxicity and genotoxicity of MWCNT-7 and crocidolite: assessment in alveolar epithelial cells versus their coculture with monocyte-derived macrophages.</t>
  </si>
  <si>
    <t>Ventura C; Pereira JFS; Matos P; Marques B; Jordan P; Sousa-Uva A; Silva MJ</t>
  </si>
  <si>
    <t>10.1080/17435390.2019.1695975</t>
  </si>
  <si>
    <t>Alveolar Epithelial Cells drug effects; Asbestos, Crocidolite toxicity; DNA Damage; Epithelial-Mesenchymal Transition drug effects; Macrophages drug effects; Nanotubes, Carbon toxicity; A549 Cells; Alveolar Epithelial Cells pathology; Cell Survival drug effects; Coculture Techniques; Comet Assay; Epithelial-Mesenchymal Transition genetics; Humans; Macrophages pathology</t>
  </si>
  <si>
    <t>In the past years, several in vitro studies have addressed the pulmonary toxicity of multi-walled carbon nanotubes (MWCNT) and compared it with that caused by asbestos fibers, but their conclusions have been somewhat inconsistent and difficult to extrapolate to in vivo . Since cell coculture models were proposed to better represent the in vivo conditions than conventional monocultures, this work intended to compare the cytotoxicity and genotoxicity of MWCNT-7 (Mitsui-7) and crocidolite using A549 cells grown in a conventional monoculture or in coculture with THP-1 macrophages. Although a decrease in A549 viability was noted following exposure to a concentration range of MWCNT-7 and crocidolite, no viability change occurred in similarly exposed cocultures. Early events indicating epithelial to mesenchymal transition (EMT) were observed which could explain apoptosis resistance. The comet assay results were similar between the two models, being positive and negative for crocidolite and MWCNT-7, respectively. An increase in the micronucleus frequency was detected in the cocultured A549-treated cells with both materials, but not in the monoculture. On the other hand, exposure of A549 monocultures to MWCNT-7 induced a highly significant increase in nucleoplasmic bridges in which those were found embedded. Our overall results demonstrate that (i) both materials are cytotoxic and genotoxic, (ii) the presence of THP-1 macrophages upholds the viability of A549 cells and increases the aneugenic/clastogenic effects of both materials probably through EMT, and (iii) MWCNT-7 induces the formation of nucleoplasmic bridges in A549 cells.</t>
  </si>
  <si>
    <t>https://umasslowell.idm.oclc.org/login?url=https://search.ebscohost.com/login.aspx?direct=true&amp;db=cmedm&amp;AN=32046553&amp;site=eds-live</t>
  </si>
  <si>
    <t>Inhaled multi-walled carbon nanotubes differently modulate global gene and protein expression in rat lungs.</t>
  </si>
  <si>
    <t>Seidel, Carole; Zhernovkov, Vadim; Cassidy, Hilary; Kholodenko, Boris; Matallanas, David; Cosnier, Frédéric; Gaté, Laurent</t>
  </si>
  <si>
    <t>10.1080/17435390.2020.1851418</t>
  </si>
  <si>
    <t>MULTIWALLED carbon nanotubes; PROTEIN expression; GENE expression; INHALERS; GENES; LUNGS</t>
  </si>
  <si>
    <t>inhalation; Multi-walled carbon nanotubes; proteomics; transcriptomics</t>
  </si>
  <si>
    <t>Inhalation of multi-walled carbon nanotubes (MWCNTs) induces lung inflammation. Depending on industrial applications, CNTs with different physicochemical characteristics are produced and workers can potentially be exposed. This raises concerns about the long-term health effects of these nanomaterials. Because of the wide variety of MWCNTs, it is essential to study the toxicological effects of CNTs of various shapes and to better understand the impact physical and chemical properties have on their toxicity. In this study, rats were exposed by nose-only to two pristine MWCNTs with different morphologies: the long and thick NM-401 or the short and thin NM-403. After four weeks of inhalation, animals were euthanized at four different times during the recovery period: three days (short-term), 30 and 90 days (intermediate-term) and 180 days (long-term). Analyses of the transcriptome in the whole lung and the proteome in the bronchoalveolar lavage fluid of exposed animals were performed to understand the MWCNT underlying mechanisms of toxicity. Following inhalation of NM-401, we observed a dose-dependent increase in the number of differentially expressed genes and proteins, whereas there is no clear difference between the two concentrations of NM-403. After NM-403 inhalation, the number of differentially expressed genes and proteins varied less between the four post-exposure times compared to NM-401, which supports the postulation of a persistent effect of this type of CNT. Our toxicogenomics approaches give insights into the different toxicological profile following MWCNT exposure.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</si>
  <si>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https://umasslowell.idm.oclc.org/login?url=https://search.ebscohost.com/login.aspx?direct=true&amp;db=aph&amp;AN=149121504&amp;site=eds-live</t>
  </si>
  <si>
    <t>In vitro assessment of neurotoxicity and neuroinflammation of homemade MWCNTs.</t>
  </si>
  <si>
    <t>Visalli G; Currò M; Iannazzo D; Pistone A; Pruiti Ciarello M; Acri G; Testagrossa B; Bertuccio MP; Squeri R; Di Pietro A</t>
  </si>
  <si>
    <t>Environmental toxicology and pharmacology</t>
  </si>
  <si>
    <t>10.1016/j.etap.2017.09.005</t>
  </si>
  <si>
    <t>Elsevier Science B.V</t>
  </si>
  <si>
    <t>Inflammation genetics; Mitochondria drug effects; Nanotubes, Carbon toxicity; Reactive Oxygen Species metabolism; Blood-Brain Barrier; Cell Line; Cell Survival drug effects; DNA Damage; Dose-Response Relationship, Drug; Gene Expression Regulation drug effects; Humans; Inflammation metabolism; Interleukin-1beta genetics; Interleukin-6 genetics; Mitochondria genetics; Time Factors; Tumor Necrosis Factor-alpha genetics</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</si>
  <si>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(P&lt;0.01) and was related to mitochondrial impairment, DNA damage and decreased viability (P&lt;0.05).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Copyright © 2017 Elsevier B.V. All rights reserved.</t>
  </si>
  <si>
    <t>https://umasslowell.idm.oclc.org/login?url=https://search.ebscohost.com/login.aspx?direct=true&amp;db=cmedm&amp;AN=28910697&amp;site=eds-live</t>
  </si>
  <si>
    <t>Diet-sourced carbon-based nanoparticles induce lipid alterations in tissues of zebrafish (Danio rerio) with genomic hypermethylation changes in brain.</t>
  </si>
  <si>
    <t>Gorrochategui E; Li J; Fullwood NJ; Ying GG; Tian M; Cui L; Shen H; Lacorte S; Tauler R; Martin FL</t>
  </si>
  <si>
    <t>10.1093/mutage/gew050</t>
  </si>
  <si>
    <t>Brain drug effects; DNA Methylation drug effects; Fullerenes toxicity; Lipids analysis; Nanotubes, Carbon toxicity; Administration, Oral; Animals; Brain metabolism; Brain Chemistry; Female; Fullerenes administration &amp; dosage; Fullerenes pharmacology; Gastrointestinal Tract chemistry; Gastrointestinal Tract drug effects; Gonads chemistry; Gonads drug effects; Male; Zebrafish genetics; Zebrafish metabolism</t>
  </si>
  <si>
    <t>With rising environmental levels of carbon-based nanoparticles (CBNs), there is an urgent need to develop an understanding of their biological effects in order to generate appropriate risk assessment strategies. Herein, we exposed zebrafish via their diet to one of four different CBNs: C 60 fullerene (C 60 ), single-walled carbon nanotubes (SWCNT), short multi-walled carbon nanotubes (MWCNTs) or long MWCNTs. Lipid alterations in male and female zebrafish were explored post-exposure in three target tissues (brain, gonads and gastrointestinal tract) using 'omic' procedures based in liquid chromatography coupled with mass spectrometry (LC-MS) data files. These tissues were chosen as they are often target tissues following environmental exposure. Marked alterations in lipid species are noted in all three tissues. To further explore CBN-induced brain alterations, Raman microspectroscopy analysis of lipid extracts was conducted. Marked lipid alterations are observed with males responding differently to females; in addition, there also appears to be consistent elevations in global genomic methylation. This latter observation is most profound in female zebrafish brain tissues post-exposure to short MWCNTs or SWCNTs (P &lt; 0.05). This study demonstrates that even at low levels, CBNs are capable of inducing significant cellular and genomic modifications in a range of tissues. Such alterations could result in modified susceptibility to other influences such as environmental exposures, pathology and, in the case of brain, developmental alterations. © The Author 2016. Published by Oxford University Press on behalf of the UK Environmental Mutagen Society.</t>
  </si>
  <si>
    <t>https://umasslowell.idm.oclc.org/login?url=https://search.ebscohost.com/login.aspx?direct=true&amp;db=cmedm&amp;AN=27798195&amp;site=eds-live</t>
  </si>
  <si>
    <t>Impaired Ciliogenesis in differentiating human bronchial epithelia exposed to non-Cytotoxic doses of multi-walled carbon Nanotubes</t>
  </si>
  <si>
    <t>Snyder, Ryan J.; Hussain, Salik; Tucker, Charles J.; Randell, Scott H.; Garantziotis, Stavros</t>
  </si>
  <si>
    <t>edsgcl.546070163</t>
  </si>
  <si>
    <t>10.1186/s12989-017-0225-1</t>
  </si>
  <si>
    <t>Consumer goods -- Mechanical properties; Respiratory tract diseases -- Mechanical properties; Inflammation -- Mechanical properties; Genetic markers -- Mechanical properties; Tubulins -- Mechanical properties; Nanotubes -- Mechanical properties; Gene expression -- Mechanical properties</t>
  </si>
  <si>
    <t>Background Multi-walled carbon nanotubes (MWCNTs) are engineered nanomaterials used for a variety of industrial and consumer products. Their high tensile strength, hydrophobicity, and semi-conductive properties have enabled many novel applications, increasing the possibility of accidental nanotube inhalation by either consumers or factory workers. While MWCNT inhalation has been previously shown to cause inflammation and pulmonary fibrosis at high doses, the susceptibility of differentiating bronchial epithelia to MWCNT exposure remains unexplored. In this study, we investigate the effect of MWCNT exposure on cilia development in a differentiating air-liquid interface (ALI) model. Primary bronchial epithelial cells (BECs) were isolated from human donors via bronchoscopy and treated with non-cytotoxic doses of MWCNTs in submerged culture for 24 h. Cultures were then allowed to differentiate in ALI for 28 days in the absence of further MWCNT exposure. At 28 days, mucociliary differentiation endpoints were assessed, including whole-mount immunofluorescent staining, histological, immunohistochemical and ultrastructural analysis, gene expression, and cilia beating analysis. Results We found a reduction in the prevalence and beating of ciliated cells in MWCNT-treated cultures, which appeared to be caused by a disruption of cellular microtubules and cytoskeleton during ciliogenesis and basal body docking. Expression of gene markers of mucociliary differentiation, such as FOXJ1 and MUC5AC/B, were not affected by treatment. Colocalization of basal body marker CEP164 with [gamma]-tubulin during days 1-3 of ciliogenesis, as well as abundance of basal bodies up to day 14, were attenuated by treatment with MWCNTs. Conclusions Our results suggest that a single exposure of bronchial cells to MWCNT during a vulnerable period before differentiation may impair their ability to develop into fully functional ciliated cells. Keywords: Carbon Nanotubes, Cilia, Ciliogenesis, Epithelial cells</t>
  </si>
  <si>
    <t>https://umasslowell.idm.oclc.org/login?url=https://search.ebscohost.com/login.aspx?direct=true&amp;db=edsgao&amp;AN=edsgcl.546070163&amp;site=eds-live</t>
  </si>
  <si>
    <t>Co-delivery of VP-16 and Bcl-2-targeted antisense on PEG-grafted oMWCNTs for synergistic in vitro anti-cancer effects in non-small and small cell lung cancer.</t>
  </si>
  <si>
    <t>Heger Z; Polanska H; Krizkova S; Balvan J; Raudenska M; Dostalova S; Moulick A; Masarik M; Adam V</t>
  </si>
  <si>
    <t>Colloids and surfaces. B, Biointerfaces</t>
  </si>
  <si>
    <t>10.1016/j.colsurfb.2016.11.023</t>
  </si>
  <si>
    <t>Antineoplastic Agents administration &amp; dosage; Carcinoma, Non-Small-Cell Lung metabolism; Etoposide administration &amp; dosage; Lung Neoplasms metabolism; Proto-Oncogene Proteins c-bcl-2 genetics; Small Cell Lung Carcinoma metabolism; Apoptosis; Biocompatible Materials chemistry; Carcinoma, Non-Small-Cell Lung pathology; Cell Hypoxia; Cell Line, Tumor drug effects; Drug Carriers; Drug Synergism; Electrophoresis; Erythrocytes cytology; Flow Cytometry; Hemolysis; Humans; Hydrogen-Ion Concentration; Hydrophobic and Hydrophilic Interactions; Kinetics; Lung Neoplasms pathology; Microscopy, Electron, Scanning; Nanotubes, Carbon chemistry; Nucleic Acids chemistry; Oligonucleotides chemistry; Oligonucleotides, Antisense chemistry; Polyethylene Glycols chemistry; Reactive Oxygen Species chemistry; Small Cell Lung Carcinoma pathology</t>
  </si>
  <si>
    <t>Present study describes the preparation of a polyethylene glycol-grafted oxidized multi-walled carbon nanotubes (oMWCNTs-PEG) hybrid nanosystem as a carrier of etoposide (VP-16) and Bcl-2 phosphorothioate antisense deoxyoligonucleotides (Aso) to achieve a superior cytostastic efficacy in non-small and small cell lung cancer in vitro. We have demonstrated that the adsorption of hydrophobic VP-16 and Bcl-2 Aso results in a stable nanotransporter exhibiting good dispersion with excellent release profiles (both, in pH 7.4 and 4.8) and negligible hemolytic activity (up to 6.5%). The evaluation of cytotoxicity was carried out in in vitro using small cell (SCLC; DMS53) and non-small cell lung cancer (NSCLC; NCIH2135) cell lines. It was found that Bcl-2 interference significantly increased the anti-cancer efficiency of VP-16 in the chemoresistant NSCLC cells. This was further supported using a flow-cytometry (Annexin V/propidium iodide assay), which revealed a significant increase in apoptotic cells in both the cell lines after the co-administration of VP-16 and Bcl-2 Aso using oMWCNTs-PEG hybrid, and fluorescence microscopy, which showed an increase in reactive oxygen species identified after Bcl-2 knock-down. Overall, oMWCNTs-PEG provided an exceptional biocompatible vehicle enabling the internalization of negatively charged nucleic acids and pH-sensitive release of cargoes in a hypoxic environment of the most of solid tumors. Moreover, Aso specifically binding to the first six codons of the Bcl-2 mRNA gave a satisfactorily decrease in Bcl-2 translation and an increase in NCIH2135 chemosensitivity towards VP-16. Copyright © 2016 Elsevier B.V. All rights reserved.</t>
  </si>
  <si>
    <t>https://umasslowell.idm.oclc.org/login?url=https://search.ebscohost.com/login.aspx?direct=true&amp;db=cmedm&amp;AN=27907860&amp;site=eds-live</t>
  </si>
  <si>
    <t>Abnormal Anionic Porphyrin Sensing Effect for HER2 Gene Related DNA Detection via Impedance Difference between MWCNTs and Single-Stranded DNA or Double-Stranded DNA.</t>
  </si>
  <si>
    <t>Ning J; Liu L; Luo X; Wang M; Liu D; Hou R; Chen D; Wang J</t>
  </si>
  <si>
    <t>Molecules (Basel, Switzerland)</t>
  </si>
  <si>
    <t>10.3390/molecules23102688</t>
  </si>
  <si>
    <t>Biosensing Techniques; DNA, Single-Stranded isolation &amp; purification; Porphyrins pharmacology; Receptor, ErbB-2 isolation &amp; purification; Anions chemistry; Anions pharmacology; DNA, Single-Stranded chemistry; DNA, Single-Stranded genetics; Dielectric Spectroscopy; Humans; Limit of Detection; Nanotubes, Carbon chemistry; Neoplasms diagnosis; Neoplasms genetics; Porphyrins chemistry; Receptor, ErbB-2 chemistry; Receptor, ErbB-2 genetics</t>
  </si>
  <si>
    <t>Human epidermal growth factor receptor 2 (HER2) is a key tumor marker for several common and deadly cancers. It is of great importance to develop efficient detection methods for its over-expression. In this work, an electrochemical impedance spectroscopy (EIS) method adjustable by anionic porphyrin for HER2 gene detection has been proposed, based on the impedance difference between multi-walled carbon nanotubes (MWCNTs) and DNA. The interesting finding herein is that with the addition of anionic porphyrin, i.e., meso-tetra(4-sulfophenyl)-porphyrin (TSPP), the impedance value obtained at a glass carbon electrode (GCE) modified with MWCNTs and a single stranded DNA (ssDNA), the probe DNA that might be assembled tightly onto MWCNTs through π-π stacking interaction, gets a slight decrease; however, the impedance value from a GCE modified with MWCNTs and a double stranded DNA (dsDNA), the hybrid of the probe DNA with a target DNA, which might be assembled loosely onto MWCNTs for the screening effect of phosphate backbones in dsDNA, gets an obvious decrease. The reason may be that on the one hand, being rich in negative sulfonate groups, TSPP will try to push DNA far away from CNTs surface due to its strong electrostatic repulsion towards DNA; on the other hand, rich in planar phenyl or pyrrole rings, TSPP will compete with DNA for the surface of CNTs since it can also be assembled onto CNTs through conjugative interactions. In this way, the "loosely assembled" dsDNA will be repelled by this anionic porphyrin and released off CNTs surface much more than the "tightly assembled" ssDNA, leading to a bigger difference in the impedance value between dsDNA and ssDNA. Thus, through the amplification effect of TSPP on the impedance difference, the perfectly matched target DNA could be easily determined by EIS without any label. Under the optimized experimental conditions, this electrochemical sensor shows an excellent linear response to target DNA in a concentration range of 2.0 × 10 -11 ⁻2.0 × 10 -6 M with a limit of detection (LOD) of 6.34 × 10 -11 M (S/N = 3). This abnormally sensitive electrochemical sensing performance resulting from anionic porphyrin for DNA sequences specific to HER2 gene will offer considerable promise for tumor diagnosis and treatment.</t>
  </si>
  <si>
    <t>https://umasslowell.idm.oclc.org/login?url=https://search.ebscohost.com/login.aspx?direct=true&amp;db=cmedm&amp;AN=30340409&amp;site=eds-live</t>
  </si>
  <si>
    <t>Rutin-Functionalized Multi-Walled Carbon Nanotubes: Molecular Docking, Physicochemistry and Cytotoxicity in Fibroblasts.</t>
  </si>
  <si>
    <t>Neto CMS; Lima FC; Morais RP; de Andrade LRM; de Lima R; Chaud MV; Pereira MM; de Albuquerque Júnior RLC; Cardoso JC; Zielińska A; Souto EB; Lima ÁS; Severino P</t>
  </si>
  <si>
    <t>Toxics</t>
  </si>
  <si>
    <t>10.3390/toxics9080173</t>
  </si>
  <si>
    <t>MDPI AG</t>
  </si>
  <si>
    <t>Multi-Walled Carbon Nanotubes (MWCNT) have been functionalized with rutin through three steps (i. reaction step; ii. purification step; iii. drying step) and their physicochemical properties investigated with respect to morphological structure, thermal analysis, Fourier Transform Infrared Spectroscopy (FTIR), and cytotoxicity. The molecular docking suggested the rutin-functionalized MWCNT occurred by hydrogen bonds, which was confirmed by FTIR assays, corroborating the results obtained by thermal analyses. A tubular shape, arranged in a three-dimensional structure, could be observed. Mild cytotoxicity observed in 3T3 fibroblasts suggested a dose-effect relationship after exposure. These findings suggest the formation of aggregates of filamentous structures on the cells favoring the cell penetration.</t>
  </si>
  <si>
    <t>https://umasslowell.idm.oclc.org/login?url=https://search.ebscohost.com/login.aspx?direct=true&amp;db=cmedm&amp;AN=34437491&amp;site=eds-live</t>
  </si>
  <si>
    <t>Long-term polarization of alveolar macrophages to a profibrotic phenotype after inhalation exposure to multi-wall carbon nanotubes.</t>
  </si>
  <si>
    <t>Otsuka, Kunihiro; Yamada, Koichi; Taquahashi, Yuhji; Arakaki, Rieko; Ushio, Aya; Saito, Masako; Yamada, Akiko; Tsunematsu, Takaaki; Kudo, Yasusei; Kanno, Jun; Ishimaru, Naozumi</t>
  </si>
  <si>
    <t>10.1371/journal.pone.0205702</t>
  </si>
  <si>
    <t>ALVEOLAR macrophages; CARBON nanotubes; HYPERTROPHY; BRONCHOALVEOLAR lavage; GENE expression</t>
  </si>
  <si>
    <t>Aerosols; Alveolar macrophages; Animal cells; Biology and life sciences; Blood cells; Carbon; Carbon nanotubes; Cell biology; Cellular types; Chemical elements; Chemistry; Diagnostic medicine; Engineering and technology; Fullerenes; Gene expression; Genetics; Immune cells; Immune response; Immunology; Inflammation; Inhalation; Macrophages; Materials; Materials science; Medicine and health sciences; Mixtures; Nanomaterials; Nanotechnology; Nanotubes; Pathology and laboratory medicine; Physical sciences; Physiological processes; Physiology; Research Article; Respiration; Signs and symptoms; White blood cells</t>
  </si>
  <si>
    <t>Background: Nanomaterials are widely used in various fields. Although the toxicity of carbon nanotubes (CNTs) in pulmonary tissues has been demonstrated, the toxicological effect of CNTs on the immune system in the lung remains unclear. Methods and finding: In this study, exposure to Taquann-treated multi-walled CNTs (T-CNTs) was performed using aerosols generated in an inhalation chamber. At 12 months after T-CNT exposure, alveolar inflammation with macrophage accumulation and hypertrophy of the alveolar walls were observed. In addition, fibrotic lesions were enhanced by T-CNT exposure. The macrophages in the bronchoalveolar lavage fluid of T-CNT-exposed mice were not largely shifted to any particular population, and were a mixed phenotype with M1 and M2 polarization. Moreover, the alveolar macrophages of T-CNT-exposed mice produced matrix metalloprotinase-12. Conclusions: These results suggest that T-CNT exposure promoted chronic inflammation and fibrotic lesion formation in profibrotic macrophages for prolonged periods.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</si>
  <si>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https://umasslowell.idm.oclc.org/login?url=https://search.ebscohost.com/login.aspx?direct=true&amp;db=aph&amp;AN=132666104&amp;site=eds-live</t>
  </si>
  <si>
    <t>Toxic and genotoxic effects of graphene and multi-walled carbon nanotubes.</t>
  </si>
  <si>
    <t>Demir E; Marcos R</t>
  </si>
  <si>
    <t>Journal of toxicology and environmental health. Part A</t>
  </si>
  <si>
    <t>10.1080/15287394.2018.1477314</t>
  </si>
  <si>
    <t>Taylor &amp; Francis</t>
  </si>
  <si>
    <t>Graphite toxicity; Nanotubes, Carbon toxicity; Animals; Cell Line, Tumor; DNA Damage; Graphite chemistry; Mice; Mutagenicity Tests; Nanotubes, Carbon chemistry; Toxicity Tests</t>
  </si>
  <si>
    <t>Graphene and multi-walled carbon nanotubes (MWCNT) are widely used in nanomedicine, and other fields, due to their unique physicochemical properties including high tensile strength, ultra-light weight, thermal and chemical stability, and reliable semi-conductive electronic properties. Although extensive amount of data exist describing their adverse effects including potential genotoxicity, few studies using gene mutation detection approaches in mammalian cells are available, which represents an important gap for risk estimations. The aim of the present study was to determine the effects of graphene or MWCNT [as pure, carboxyl (COOH) functionalized, and amide (NH 2 ) functionalized] on cytotoxicity, intracellular levels of reactive oxygen species, apoptosis, gene expression changes, and gene mutation induction in L5178Y/Tk +/- 3.7.2C mouse lymphoma cell line. Although some adverse effects were observed at concentrations of 350 and 450 µg/ml, which are excessive and not environmentally relevant levels, no marked effects were detected at concentrations of 250 µg/ml and lower. This is the first study reporting cytotoxicity, mutagenicity, and gene expression findings in the mouse lymphoma cell line for graphene and different MWCNT forms at high concentrations; however, the biological relevance of these observations needs to be assessed following chronic in vivo exposure.</t>
  </si>
  <si>
    <t>https://umasslowell.idm.oclc.org/login?url=https://search.ebscohost.com/login.aspx?direct=true&amp;db=cmedm&amp;AN=29873610&amp;site=eds-live</t>
  </si>
  <si>
    <t>Repair activity of oxidatively damaged DNA and telomere length in human lung epithelial cells after exposure to multi-walled carbon nanotubes.</t>
  </si>
  <si>
    <t>Borghini A; Roursgaard M; Andreassi MG; Kermanizadeh A; Møller P</t>
  </si>
  <si>
    <t>10.1093/mutage/gew036</t>
  </si>
  <si>
    <t>DNA Repair drug effects; Epithelial Cells drug effects; Nanotubes, Carbon toxicity; Telomere drug effects; A549 Cells; DNA metabolism; DNA Damage; Epithelial Cells metabolism; Humans; Lung; Oxidative Stress</t>
  </si>
  <si>
    <t>One type of carbon nanotubes (CNTs) (MWCNT-7, from Mitsui) has been classified as probably carcinogenic to humans, however insufficient data does not warrant the same classification for other types of CNTs. Experimental data indicate that CNT exposure can result in oxidative stress and DNA damage in cultured cells, whereas these materials appear to induce low or no mutagenicity. Therefore, the present study aimed to investigate whether in vitro exposure of cultured airway epithelial cells (A549) to multi-walled CNTs (MWCNTs) could increase the DNA repair activity of oxidatively damaged DNA and drive the cells toward replicative senescence, assessed by attrition of telomeres. To investigate this, H 2 O 2 and KBrO 3 were used to induce DNA damage in the cells and the effect of pre-exposure to MWCNT tested for a change in repair activity inside the cells or in the extract of treated cells. The effect of MWCNT exposure on telomere length was investigated for concentration and time response. We report a significantly increased repair activity in A549 cells exposed to MWCNTs compared to non-exposed cells, suggesting that DNA repair activity may be influenced by exposure to MWCNTs. The telomere length was decreased at times longer than 24h, but this decrease was not concentration dependent. The results suggest that the seemingly low mutagenicity of CNTs in cultured cells may be associated with an increased DNA repair activity and a replicative senescence, which may counteract the manifestation of DNA lesions to mutations.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</si>
  <si>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https://umasslowell.idm.oclc.org/login?url=https://search.ebscohost.com/login.aspx?direct=true&amp;db=cmedm&amp;AN=27530331&amp;site=eds-live</t>
  </si>
  <si>
    <t>Controlled Syntheses of Multi-walled Carbon Nanotubes from Bimetallic Fe–Co Catalyst Supported on Kaolin by Chemical Vapour Deposition Method.</t>
  </si>
  <si>
    <t>Oyewemi, A.; Abdulkareem, A. S.; Tijani, J. O.; Bankole, M. T.; Abubakre, O. K.; Afolabi, A. S.; Roos, W. D.</t>
  </si>
  <si>
    <t>Arabian Journal for Science &amp; Engineering (Springer Science &amp; Business Media B.V. )</t>
  </si>
  <si>
    <t>10.1007/s13369-018-03696-4</t>
  </si>
  <si>
    <t>KAOLIN; BIMETALLIC catalysts; CARBON nanotubes; CATALYST supports; VAPORS; FACTORIAL experiment designs; Kaolin and Ball Clay Mining; Shale, clay and refractory mineral mining and quarrying; Ground or Treated Mineral and Earth Manufacturing</t>
  </si>
  <si>
    <t>Bimetallic Fe–Co catalyst; Catalytic chemical vapour deposition; Factorial design; Kaolin; Multi-walled carbon nanotubes</t>
  </si>
  <si>
    <t>Multi-walled carbon nanotubes (MWCNTs) were synthesized via acetylene gas deposition over bimetallic Fe–Co/kaolin catalyst by chemical vapour deposition method. The effects of synthesis parameters such as calcination temperatures, reaction time, argon and acetylene flow rates on the CNTs yield were examined using 2 4 full factorial experimental design. The as-prepared nanomaterials were characterized by HRSEM/EDS, HRTEM, TGA, DLS, XRD, XPS and BET. The HRSEM/TGA revealed well dispersion of the metallic particles on the kaolin support with high thermal stability. XRD analysis of the catalyst confirmed the formation of mixed oxides of different intensities which can favour the growth of MWCNTs. The optimum conditions to obtain high catalyst yield of 88.9% were: mixing ratio of 1.6, stirring speed 1000 rpm, calcination temperature 500 ∘ C and calcination time 14 h. The HRSEM, HRTEM and XRD analyses showed that optimal controlled conditions to obtain homogeneous growth of high-quality graphitic MWCNTs of different inner and outer diameters were: reaction temperature of 700 ∘ C , growing time 55 min, argon flow rate 220 mL/min and acetylene flow rate 180 mL/min. The BET analysis showed that the surface area of unpurified MWCNTs was 275.5 m 2 / g while pure MWCNTs increased to 330.6 m 2 / g after acid treatment. The statistical analysis showed that deposition temperature and acetylene flow rate positively exerted significant influence on the CNTs yield than other synthesis parameters, an evidence of thermodynamic-controlled mechanism. This study demonstrated that kaolin can act as an excellent substrate for MWCNTs growth compared to other commercial supports such as CaCO 3 , MgO, Al 2 O 3 , SiO 2 . [ABSTRACT FROM AUTHOR] Copyright of Arabian Journal for Science &amp; Engineering (Springer Science &amp; Business Media B.V. )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</si>
  <si>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https://umasslowell.idm.oclc.org/login?url=https://search.ebscohost.com/login.aspx?direct=true&amp;db=aph&amp;AN=136693376&amp;site=eds-live</t>
  </si>
  <si>
    <t>Synthesis and evaluation of apoptosis induction levels of carbamate- and thiocarbamate-functionalized multi-walled carbon nanotubes.</t>
  </si>
  <si>
    <t>Nia, Azadeh Hashem; Rezaeian, Shima; Eshghi, Hossein; Haghbeen, Kamahldin; Bakavoli, Mehdi; Ramezani, Mohammad</t>
  </si>
  <si>
    <t>Journal of the Iranian Chemical Society</t>
  </si>
  <si>
    <t>10.1007/s13738-018-1307-1</t>
  </si>
  <si>
    <t>CARBON nanotubes; APOPTOSIS; CARBAMATES; THIOCARBAMATES; PEPTIDES</t>
  </si>
  <si>
    <t>Carbamate; Flow cytometry; Functionalization; Multi-walled carbon nanotubes; Thiocarbamate</t>
  </si>
  <si>
    <t>Abstract: Functionalized carbon nanotubes (CNTs) have been widely employed for biomedical applications including delivery of gene, peptide and drug, imaging and biosensor design. Carbon nanotubes are well known for their fascinating properties and promising potential for versatile biological applications. Considering the importance of functionalization to improve CNTs solubility, we designed a procedure to decorate multi-walled carbon nanotubes surface with carbamate and thiocarbamate groups, since these functional groups are common in natural products with antiproliferative effects on cancer cells. To produce carbamate and thiocarbamate functional groups, the nanotubes were first hydroxylated and then reacted with different isocyanate/isothiocyanate derivatives in the presence of 1,8-diazabicyclo[5.4.0]undec-7-ene (DBU) to give multi-walled nanotubes functionalized with carbamate/thiocarbamate functional groups. The apoptotic activity of these synthesized nanotubes was tested on neuroblastoma N2A cell line. A significant increase in the number of apoptotic cells was observed in N2A cell treated by carbamate/thiocarbamate-functionalized multi-walled nanotubes. The apoptosis level increased as the concentration of compound increased up to 0.1 µg/ml. &lt;italic&gt;t&lt;/italic&gt;-But-carbamate-MWNT and 3-Br-Ph-thiocarbamate-MWNT (50 ng/ml) showed the highest apoptosis level with 1.8- and 1.7-fold increase compared to doxorubicin.Graphical Abstract: &lt;graphic&gt;&lt;/graphic&gt; [ABSTRACT FROM AUTHOR] Copyright of Journal of the Iranian Chemical Society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</si>
  <si>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https://umasslowell.idm.oclc.org/login?url=https://search.ebscohost.com/login.aspx?direct=true&amp;db=aph&amp;AN=129510903&amp;site=eds-live</t>
  </si>
  <si>
    <t>Changes in DNA Methylation in Mouse Lungs after a Single Intra-Tracheal Administration of Nanomaterials.</t>
  </si>
  <si>
    <t>Tabish, Ali M.; Poels, Katrien; Byun, Hyang-Min; luyts, Katrien; Baccarelli, Andrea A.; Martens, Johan; Kerkhofs, Stef; Seys, Sven; Hoet, Peter; Godderis, Lode</t>
  </si>
  <si>
    <t>10.1371/journal.pone.0169886</t>
  </si>
  <si>
    <t>DNA methylation; GOLD nanoparticles; SINGLE walled carbon nanotubes; DRUG dosage; LABORATORY mice; THERAPEUTICS; All Other Animal Production</t>
  </si>
  <si>
    <t>Anatomy; Animal anatomy; Animal physiology; Biochemistry; Biology and life sciences; Blood; Body fluids; Carbon nanotubes; Cell biology; Chromatin; Chromatin modification; Chromosome biology; Cytokines; Developmental biology; DNA; DNA modification; Engineering and technology; Epigenetics; Gene expression; Genetics; Hematology; Immune physiology; Immune system; Immunology; Innate immune system; Materials by attribute; Materials science; Medicine and health sciences; Molecular development; Nanomaterials; Nanoparticles; Nanotechnology; Nucleic acids; Physical sciences; Physiology; Research Article; Vibrissae; Zoology</t>
  </si>
  <si>
    <t>Aims: This study aimed to investigate the effects of nanomaterial (NM) exposure on DNA methylation. Methods and Results: Intra-tracheal administration of NM: gold nanoparticles (AuNPs) of 5-, 60- and 250-nm diameter; single-walled carbon nanotubes (SWCNTs) and multi-walled carbon nanotubes (MWCNTs) at high dose of 2.5 mg/kg and low dose of 0.25 mg/kg for 48 h to BALB/c mice. Study showed deregulations in immune pathways in NM-induced toxicity in vivo. NM administration had the following DNA methylation effects: AuNP 60 nm induced CpG hypermethylation in Atm, Cdk and Gsr genes and hypomethylation in Gpx; Gsr and Trp53 showed changes in methylation between low- and high-dose AuNP, 60 and 250 nm respectively, and AuNP had size effects on methylation for Trp53. Conclusion: Epigenetics may be implicated in NM-induced disease pathways.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</si>
  <si>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https://umasslowell.idm.oclc.org/login?url=https://search.ebscohost.com/login.aspx?direct=true&amp;db=aph&amp;AN=120679965&amp;site=eds-live</t>
  </si>
  <si>
    <t>Characterization of the proteome and lipidome profiles of human lung cells after low dose and chronic exposure to multiwalled carbon nanotubes.</t>
  </si>
  <si>
    <t>Phuyal S; Kasem M; Knittelfelder O; Sharma A; Fonseca DM; Vebraite V; Shaposhnikov S; Slupphaug G; Skaug V; Zienolddiny S</t>
  </si>
  <si>
    <t>10.1080/17435390.2018.1425500</t>
  </si>
  <si>
    <t>Lipid Metabolism drug effects; Lung drug effects; Nanotubes, Carbon toxicity; Proteome drug effects; Bronchi metabolism; Cells, Cultured; DNA Damage drug effects; Epithelial Cells metabolism; Humans; Proteomics; Reactive Oxygen Species metabolism</t>
  </si>
  <si>
    <t>The effects of long-term chronic exposure of human lung cells to multi-walled carbon nanotubes (MWCNT) and their impact upon cellular proteins and lipids were investigated. Since the lung is the major target organ, an in vitro normal bronchial epithelial cell line model was used. Additionally, to better mimic exposure to manufactured nanomaterials at occupational settings, cells were continuously exposed to two non-toxic and low doses of a MWCNT for 13-weeks. MWCNT-treatment increased ROS levels in cells without increasing oxidative DNA damage and resulted in differential expression of multiple anti- and pro-apoptotic proteins. The proteomic analysis of the MWCNT-exposed cells showed that among more than 5000 identified proteins; more than 200 were differentially expressed in the treated cells. Functional analyses revealed association of these differentially regulated proteins to cellular processes such as cell death and survival, cellular assembly, and organization. Similarly, shotgun lipidomic profiling revealed accumulation of multiple lipid classes. Our results indicate that long-term MWCNT-exposure of human normal lung cells at occupationally relevant low-doses may alter both the proteome and the lipidome profiles of the target epithelial cells in the lung.</t>
  </si>
  <si>
    <t>https://umasslowell.idm.oclc.org/login?url=https://search.ebscohost.com/login.aspx?direct=true&amp;db=cmedm&amp;AN=29350075&amp;site=eds-live</t>
  </si>
  <si>
    <t>Micronuclei Detection by Flow Cytometry as a High-Throughput Approach for the Genotoxicity Testing of Nanomaterials.</t>
  </si>
  <si>
    <t>García-Rodríguez, Alba; Kazantseva, Liliya; Vila, Laura; Rubio, Laura; Velázquez, Antonia; Ramírez, María José; Marcos, Ricard; Hernández, Alba</t>
  </si>
  <si>
    <t>10.3390/nano9121677</t>
  </si>
  <si>
    <t>FLOW cytometry; GENETIC toxicology; NUCLEOLUS; NANOSTRUCTURED materials; CARBON nanotubes; EPITHELIAL cells</t>
  </si>
  <si>
    <t>Thousands of nanomaterials (NMs)-containing products are currently under development or incorporated in the consumer market, despite our very limited understanding of their genotoxic potential. Taking into account that the toxicity and genotoxicity of NMs strongly depend on their physicochemical characteristics, many variables must be considered in the safety evaluation of each given NM. In this scenario, the challenge is to establish high-throughput methodologies able to generate rapid and robust genotoxicity data that can be used to critically assess and/or predict the biological effects associated with those NMs being under development or already present in the market. In this study, we have evaluated the advantages of using a flow cytometry-based approach testing micronucleus (MNs) induction (FCMN assay). In the frame of the EU NANoREG project, we have tested six different NMs—namely NM100 and NM101 (TiO2NPs), NM110 (ZnONPs), NM212 (CeO2NPs), NM300K (AgNPs) and NM401 (multi-walled carbon nanotubes (MWCNTs)). The obtained results confirm the ability of AgNPs and MWCNTs to induce MN in the human bronchial epithelial BEAS-2B cell line, whereas the other tested NMs retrieved non-significant increases in the MN frequency. Based on the alignment of the results with the data reported in the literature and the performance of the FCMN assay, we strongly recommend this assay as a reference method to systematically evaluate the potential genotoxicity of NMs.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</si>
  <si>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https://umasslowell.idm.oclc.org/login?url=https://search.ebscohost.com/login.aspx?direct=true&amp;db=edb&amp;AN=140941559&amp;site=eds-live</t>
  </si>
  <si>
    <t>Gene expression profile involved in signaling and apoptosis of osteoblasts in contact with cellulose/MWCNTs scaffolds.</t>
  </si>
  <si>
    <t>Gutiérrez-Hernández, José Manuel; Castorena-Alejandro, Claudia; Pozos-Guillén, Amaury; Toriz-González, Guillermo; Flores, Héctor; Escobar-García, Diana María</t>
  </si>
  <si>
    <t>Materials Science &amp; Engineering: C</t>
  </si>
  <si>
    <t>10.1016/j.msec.2020.111531</t>
  </si>
  <si>
    <t>GENE expression profiling; APOPTOSIS; NF-kappa B; GENETIC regulation; OSTEOBLASTS; CELLULOSE</t>
  </si>
  <si>
    <t>Apoptosis; Bacterial cellulose nanofibers (BCN), multi-walled carbon nanotubes (MWCNTs), osteoblast; Cell proliferation; Vasculogenesis</t>
  </si>
  <si>
    <t>The aim of this work was to evaluate the expression profile of genes involved in signaling, intracellular and extracellular Ca+2 concentration and apoptosis pathways of osteoblasts in contact with a scaffold made of a composite of BCN/MWCNTs. Osteoblasts were cultivated on BCN, MWCNTs and their mixtures. Osteoblast RNA was extracted for sintering cDNA to amplify genes of interest by PCR; intra- and extracellular calcium (Ca2+) was also quantified. Regarding the genes that participate in the regulation paths (MAPK and NF-KB), it was found that only the expression of NF-KB was affected in all treatments. The expression of VEGFA increased, except in the treatment of high concentration of MWCNTs, where remained unchanged. The expression of genes Apaf-1 and Bcl-2/Bax and TP53 increased as compared to the control (except for TP53 in BC and C1/MWCNTs) indicating that cells are responding to the presence of BCN-MWCNTs composites scaffolds. The results suggest that osteoblast developed a modification in the expression profile of genes that actively participate in cellular processes such as proliferation, vasculogenesis and apoptosis, which may be modulated by the increase of intra- and extracellular Ca2+ concentration. • Understanding of the effect of nanoestructures in the gene expression regulation involved in basic cellular processes • Gene expression profile involved in signaling and apoptosis cells contact with scaffolds • The gene expression involved in extracellular Ca+2 and apoptosis pathways of osteoblasts in contact with a BCN/MWCNT scaffold • The expression of transcription factor NF-KB in osteoblasts in contact with MWCNTs [ABSTRACT FROM AUTHOR] Copyright of Materials Science &amp; Engineering: C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</si>
  <si>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https://umasslowell.idm.oclc.org/login?url=https://search.ebscohost.com/login.aspx?direct=true&amp;db=aph&amp;AN=147182603&amp;site=eds-live</t>
  </si>
  <si>
    <t>Applications of Comet Assay for the Evaluation of Genotoxicity and DNA Repair Efficiency in Nanomaterials Research.</t>
  </si>
  <si>
    <t>PANEK, A.; BŁAŻEWICZ, M.; FRĄCZEK-SZCZYPTA, A.; ADAMCZYK, J.; WILTOWSKA-ZUBER, J.; PALUSZKIEWICZ, C.</t>
  </si>
  <si>
    <t>Acta Physica Polonica, A.</t>
  </si>
  <si>
    <t>10.12693/APhysPolA.133.280</t>
  </si>
  <si>
    <t>Instytut Fizyki, Polska Akademia Nauk</t>
  </si>
  <si>
    <t>GENETIC toxicology; DNA repair; NANOSTRUCTURED materials; GEL electrophoresis; BIOLOGICAL monitoring</t>
  </si>
  <si>
    <t>87.14.gk; 87.53.-j; 87.85.jj</t>
  </si>
  <si>
    <t>The single cell gel electrophoresis method, known as comet assay, is a rapid and sensitive technique for testing novel chemicals and nanoparticles for genotoxicity, monitoring environmental contamination with genotoxins and human biomonitoring. In our studies we check the applicability of this method for the evaluation of biocompatibility of modified (MWNF) and non-modified multi-walled carbon nanotubes (MWNT) as well as potential genotoxicity of mercury(II) nitrate. The obtained results enabled us to conclude that the presence of Hg(NO3)2 (p &lt; 0:001) and MWNT (p &lt; 0:04) cause a significantly higher level of DNA damage in comparison to functionalised nanomaterials MWNF. It was implied that for the three investigated agents only mercury significantly enhanced genotoxic effect of X-ray exposure (p &lt; 0:001) and inhibition of radio-induced DNA damage repair. On the contrary, the presence of MWNF have no influence on cellular repair efficiencies, while incubation with MWNT causes apoptosis and consequently results in lack of attached cells. In conclusion, our results confirmed the genotoxicity of mercury and non-modified carbon nanotubes as well as the biocompatibility of modified nanotubes. Additionally, we proved the usefulness of comet method for the evaluation of genotoxicity and DNA repair under the influence of different compounds and nanomaterials. [ABSTRACT FROM AUTHOR] Copyright of Acta Physica Polonica, A. is the property of Instytut Fizyki, Polska Akademia Nauk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</si>
  <si>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https://umasslowell.idm.oclc.org/login?url=https://search.ebscohost.com/login.aspx?direct=true&amp;db=aph&amp;AN=128114332&amp;site=eds-live</t>
  </si>
  <si>
    <t>Differences in MWCNT- and SWCNT-induced DNA methylation alterations in association with the nuclear deposition</t>
  </si>
  <si>
    <t>uner, Deniz; Ghosh, Manosij; Bovn, Hannelore; Moisse, Matthieu; Boeckx, Bram; Duca, Radu C.; Poels, Katrien; Luyts, Katrien; Putzeys, Eveline; Van Landuydt, Kirsten; Vanoirbeek, Jeroen AJ; Ameloot, Marcel; Lambrechts, Diether; Godderis, Lode; Hoet, Peter HM</t>
  </si>
  <si>
    <t>edsgcl.546082086</t>
  </si>
  <si>
    <t>Nanotubes -- Genetic aspects; Nanotubes -- Health aspects; Methylation -- Physiological aspects; Methylation -- Health aspects; Cell nuclei -- Physiological aspects; Cell nuclei -- Health aspects; Epigenetic inheritance -- Health aspects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</si>
  <si>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 Keywords: Carbon nanotubes, DNA methylation, Gene expression, Nuclear uptake, Toxicity, Epigenetics, Epigenomics, Genotoxicity, Nanoparticles, Nanomaterials, In vitro</t>
  </si>
  <si>
    <t>https://umasslowell.idm.oclc.org/login?url=https://search.ebscohost.com/login.aspx?direct=true&amp;db=edsgao&amp;AN=edsgcl.546082086&amp;site=eds-live</t>
  </si>
  <si>
    <t>The Comet Assay as a Tool to Detect the Genotoxic Potential of Nanomaterials.</t>
  </si>
  <si>
    <t>García-Rodríguez, Alba; Rubio, Laura; Vila, Laura; Xamena, Noel; Velázquez, Antonia; Marcos, Ricard; Hernández, Alba</t>
  </si>
  <si>
    <t>10.3390/nano9101385</t>
  </si>
  <si>
    <t>NANOSTRUCTURED materials; COMETS; CARBON nanotubes; CELL lines; DNA damage</t>
  </si>
  <si>
    <t>AgNP; CeO2NP; comet assay; FPG enzyme; multi-walled carbon nanotubes (MWCNT); SiO2NP; TiO2NP; ZnONP</t>
  </si>
  <si>
    <t>The interesting physicochemical characteristics of nanomaterials (NMs) has brought about their increasing use and, consequently, their increasing presence in the environment. As emergent contaminants, there is an urgent need for new data about their potential side-effects on human health. Among their potential effects, the potential for DNA damage is of paramount relevance. Thus, in the context of the EU project NANoREG, the establishment of common robust protocols for detecting genotoxicity of NMs became an important aim. One of the developed protocols refers to the use of the comet assay, as a tool to detect the induction of DNA strand breaks. In this study, eight different NMs—TiO2NP (2), SiO2NP (2), ZnONP, CeO2NP, AgNP, and multi-walled carbon nanotubes (MWCNT)—were tested using two different human lung epithelial cell lines (A549 and BEAS-2B). The comet assay was carried out with and without the use of the formamidopyrimidine glycosylase (FPG) enzyme to detect the induction of oxidatively damaged DNA bases. As a high throughput approach, we have used GelBond films (GBF) instead of glass slides, allowing the fitting of 48 microgels on the same GBF. The results confirmed the suitability of the comet assay as a powerful tool to detect the genotoxic potential of NMs. Specifically, our results indicate that most of the selected nanomaterials showed mild to significant genotoxic effects, at least in the A549 cell line, reflecting the relevance of the cell line used to determine the genotoxic ability of a defined NM.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</si>
  <si>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https://umasslowell.idm.oclc.org/login?url=https://search.ebscohost.com/login.aspx?direct=true&amp;db=aph&amp;AN=139415962&amp;site=eds-live</t>
  </si>
  <si>
    <t>Similar toxicity mechanisms between graphene oxide and oxidized multi-walled carbon nanotubes in Microcystis aeruginosa</t>
  </si>
  <si>
    <t>Cruces, Edgardo; Barrios, Ana C.; Cahue, Yaritza P.; Januszewski, Brielle; Gilbertson, Leanne M.; Perreault, François</t>
  </si>
  <si>
    <t>S0045653520333348</t>
  </si>
  <si>
    <t>10.1016/j.chemosphere.2020.129137</t>
  </si>
  <si>
    <t>Graphene oxide; Carbon nanotubes; Toxicity; Microcystis aeruginosa; Photosynthesis; Oxidative stress</t>
  </si>
  <si>
    <t>In photosynthetic microorganisms, the toxicity of carbon nanomaterials (CNMs) is typically characterized by a decrease in growth, viability, photosynthesis, as well as the induction of oxidative stress. However, it is currently unclear how the shape of the carbon structure in CNMs, such as in the 1-dimensional carbon nanotubes (CNTs) compared to the two-dimensional graphene oxide (GO), affects the way they interact with cells. In this study, the effects of GO and oxidized multi-walled CNTs were compared in the cyanobacterium Microcystis aeruginosa to determine the similarities or differences in how the two CNMs interact with and induce toxicity to cyanobacteria. Using change in Chlorophyll a concentrations, the effective concentrations inducing 50% inhibition (EC50) at 96 h are found to be 11.1 μg/mL and 7.38 μg/mL for GO and CNTs, respectively. The EC50 of the two CNMs were not found to be statistically different. Changes in fluorescein diacetate and 2′,7′-dichlorodihydrofluorescein diacetate fluorescence, measured at the EC50 concentrations, suggest a decrease in esterase enzyme activity but no oxidative stress. Scanning and transmission electron microscopy imaging did not show extensive membrane damage in cells exposed to GO or CNTs. Altogether, the decrease in metabolic activity and photosynthetic activity without oxidative stress or membrane damage support the hypothesis that both GO and CNTs induced indirect toxicity through physical mechanisms associated with light shading and cell aggregation. This indirect toxicity explains why the intrinsic differences in shape, size, and surface properties between CNTs and GO did not result in differences in how they induce toxicity to cyanobacteria. @@@@Highlights •Carbon nanotubes and graphene oxide interact differently with cyanobacterial cells.•Both carbon nanomaterials inhibit growth, photosynthesis, and esterase activity.•No oxidative stress or membrane damage was observed for both carbon nanomaterials.•Both carbon nanomaterials induced similar toxicity to Microcystis aeruginosa.</t>
  </si>
  <si>
    <t>https://umasslowell.idm.oclc.org/login?url=https://search.ebscohost.com/login.aspx?direct=true&amp;db=edselp&amp;AN=S0045653520333348&amp;site=eds-live</t>
  </si>
  <si>
    <t>Additive toxicity of Co-exposure to pristine multi-walled carbon nanotubes and benzo α pyrene in lung cells</t>
  </si>
  <si>
    <t>Azari, Mansour Rezazadeh; Mohammadian, Yousef; Pourahmad, Jalal; Khodagholi, Fariba; Mehrabi, Yadollah</t>
  </si>
  <si>
    <t>Environmental Research</t>
  </si>
  <si>
    <t>S0013935120301110</t>
  </si>
  <si>
    <t>10.1016/j.envres.2020.109219</t>
  </si>
  <si>
    <t>Co-exposure; Additive toxicity; Multi walled-carbon nanotubes; Benzo a pyrene; Metal impurities</t>
  </si>
  <si>
    <t>The Mixture exposure to pristine multi-walled carbon nanotubes (P-MWCNTs) and polycyclic aromatic hydrocarbons (PAHs) such as benzo α pyrene (BaP) in the environment is inevitable. Assessment toxicity of P-MWCNTs and BaP individually may not provide sufficient toxicological information. The objective of this work is to investigate the combined toxicity of P-MWCNTs and BaP in human epithelial lung cells (A549). The physico-chemical properties of P-MWCNTs were determined suing analytical instruments. The toxicity of P-MWCNTs and BaP on A549 lung cells individually or combined were assessed. For toxicity assessment, cell viability, ROS generation, oxidative DNA damage, and apoptosis experiments were conducted. The results of this study demonstrated that P-MWCNTs and BaP individually reduced cell viability in A549 lung cells, and oxidative stress was as the possible mechanism of cytotoxicity. The co-exposure to P-MWCNTs and BaP enhanced the cytotoxicity compared to exposure to P-MWCNTs and BaP individually, but not statistically significant. The two-factorial analysis demonstrated an additive toxicity interaction for co-exposure to P-MWCNTs and BaP. The complicated toxicity interaction among BaP with fibers and metal impurities of P-MWCNTS could be probable reasons for additive toxicity interaction. Results of this study could be helpful as the basis for future studies and risk assessment of co-exposure to MWCNTs and PAHs.</t>
  </si>
  <si>
    <t>https://umasslowell.idm.oclc.org/login?url=https://search.ebscohost.com/login.aspx?direct=true&amp;db=edselp&amp;AN=S0013935120301110&amp;site=eds-live</t>
  </si>
  <si>
    <t>Genes expression profiling of alveolar macrophages exposed to non-functionalized, anionic and cationic multi-walled carbon nanotubes shows three different mechanisms of toxicity</t>
  </si>
  <si>
    <t>Nahle, Sara; Cassidy, Hilary; Leroux, Melanie M.; Mercier, Reuben; Ghanbaja, Jaafar; Doumandji, Zahra; Matallanas, David; Rihn, Bertrand H.; Joubert, Olivier; Ferrari, Luc</t>
  </si>
  <si>
    <t>Journal of Nanobiotechnology</t>
  </si>
  <si>
    <t>edsgcl.616415171</t>
  </si>
  <si>
    <t>United States; France; B cells -- Research; B cells -- Analysis; Genes -- Research; Genes -- Analysis; Nanotubes -- Research; Nanotubes -- Analysis; Genetic translation -- Research; Genetic translation -- Analysis; Macrophages -- Research; Macrophages -- Analysis; Instrument industry -- Research; Instrument industry -- Analysis; Surface active agents -- Research; Surface active agents -- Analysis; Agilent Technologies Inc.</t>
  </si>
  <si>
    <t>https://umasslowell.idm.oclc.org/login?url=https://search.ebscohost.com/login.aspx?direct=true&amp;db=edsgao&amp;AN=edsgcl.616415171&amp;site=eds-live</t>
  </si>
  <si>
    <t>Comparing in vitro cytotoxicity of graphite, short multi-walled carbon nanotubes, and long multi-walled carbon nanotubes</t>
  </si>
  <si>
    <t>Rezazadeh Azari, Mansour; Mohammadian, Yousef</t>
  </si>
  <si>
    <t>ESPR - Environmental Science and Pollution Research</t>
  </si>
  <si>
    <t>MULTI-WALLED-CARBON-NANOTUBES; PLOMBAGINE; CYTOTOXICITY; BOVINE-SERUM-ALBUMIN; OXYGEN; LIPIDS; NOXIOUS-EXPOSURE; NANOCRYSTALLINE-MATERIALS; LABOUR-PROTECTION; mehrwandiges Kohlenstoffnanoröhrchen; Graphit; Zytotoxizität; Rinderserumalbumin; Sauerstoff; Lipide; Schadstoffexposition; Nanomaterialien; Arbeitsschutz</t>
  </si>
  <si>
    <t>Occupational and environmental exposures to carbon-based materials in nano- and micro-size have been reported. There is incomplete information on the impact of size on the toxicity of carbon-based materials. The objective of this study is to compare the toxicity of graphite, short multi-walled carbon nanotubes (S-MWCNTs), and long multi-walled carbon nanotubes (L-MWCNTs) in lung cells (A 549). The physicochemical properties of MWCNTs were determined using analytical instruments. The fibers of MWCNTs were dispersed in the sterile-filtered 0.05% bovine serum albumin in MilliQ water. Cytotoxicity of graphite and MWCNTs were assessed using the cell viability, reactive oxygen species (ROS), and lipid peroxidation experiments. Results showed that MWCNTs induced cytotoxicity through the generation of oxidative stress in the exposed lung cells. Mean cytotoxicity of S-MWCNTs was statistically more than that of L-MWCNTs. The graphite induced cytotoxicity only at high concentrations. The mean cytotoxicity of both S-MWCNTs and L-MWCNTs was statistically more than that of graphite. The results also indicated that oxidative stress was the probable toxicity mechanism of carbon-based materials. The decreasing size of carbon-based materials could increase their toxicity. Because of the toxicity of MWCNTs, it is imperative to consider health and safety issues in working with nanomaterials.</t>
  </si>
  <si>
    <t>https://umasslowell.idm.oclc.org/login?url=https://search.ebscohost.com/login.aspx?direct=true&amp;db=ply&amp;AN=20200520942&amp;site=eds-live</t>
  </si>
  <si>
    <t>Multi-walled carbon nanotubes decrease neuronal NO synthase in 3D brain organoids</t>
  </si>
  <si>
    <t>Jiang, Ying; Gong, Housheng; Jiang, Shaohua; She, Chaowen; Cao, Yi</t>
  </si>
  <si>
    <t>S0048969720349135</t>
  </si>
  <si>
    <t>10.1016/j.scitotenv.2020.141384</t>
  </si>
  <si>
    <t>Multi-walled carbon nanotubes (MWCNTs); Neuronal NO synthase (nNOS); 3D brain organoids; Nuclear factor kappa-B (NF-κB); Kruppel-like factor 4 (KLF4)</t>
  </si>
  <si>
    <t>Multi-walled carbon nanotubes (MWCNTs) might induce the dysfunction of neuronal NO synthase (nNOS) and impair the function of brains. But to the best of our knowledge, this conclusion was made by using laboratory animals or conventional nerve cell cultures; however, these models might not reflect the complex conditions of human brains. Recently, the development of 3D brain organoids (also known as organotypic cultures) derived from human induced pluripotent stem cells (iPSCs) provides a platform to investigate the behaviors of human brains in vitro. In this study, we investigated the toxicity of MWCNTs to 3D brain organoids which expressed the cortical layer markers. It was shown that MWCNTs induced cytotoxicity to 3D brain organoids but not in dose-dependent manner. Exposure to high level of MWCNTs (64 μg/mL) reduced the levels of intracellular NO but increased superoxide. As the mechanism, 64 μg/mL MWCNTs significantly reduced the protein level of nNOS. The nNOS regulators nuclear factor kappa-B (NF-κB) proteins were significantly induced by MWCNTs, whereas Kruppel-like factor 4 (KLF4) proteins were reduced particularly after exposure to low level of MWCNTs (16 μg/mL). The results from fluorescence micro-optical sectioning tomography (MOST) confirmed the decrease of nNOS proteins, not only at the out-layers that directly contacted MWCNTs, but also at the inner-layers. Combined, our results suggested that MWCNTs could decrease nNOS activity by inducing oxidative stress and modulating NF-κB-KLF4 pathway. This study also showed the potential of 3D brain organoids in mechanism-based toxicology studies. @@@@Highlights •3D brain organoids expressing different cortical layer markers were exposed to MWCNTs.•MWCNTs induced cytotoxicity to 3D brain organoids not in dose-dependent manner.•MWCNTs induced superoxide and decreased NO in 3D brain organoids.•MWCNTs modulated nNOS-NF-κB-KLF4 pathways in 3D brain organoids.•The decrease of nNOS was observed both at out-layers and inner-layers of organoids.</t>
  </si>
  <si>
    <t>https://umasslowell.idm.oclc.org/login?url=https://search.ebscohost.com/login.aspx?direct=true&amp;db=edselp&amp;AN=S0048969720349135&amp;site=eds-live</t>
  </si>
  <si>
    <t>Ecotoxicology and Environmental Safety</t>
  </si>
  <si>
    <t>Toxic effects of multi-walled carbon nanotubes on bivalves: Comparison between functionalized and nonfunctionalized nanoparticles</t>
  </si>
  <si>
    <t>De Marchi, Lucia; Neto, Victor; Pretti, Carlo; Figueira, Etelvina; Chiellini, Federica; Morelli, Andrea; Soares, Amadeu M.V.M.; Freitas, Rosa</t>
  </si>
  <si>
    <t>622-623</t>
  </si>
  <si>
    <t>S0048969717327195</t>
  </si>
  <si>
    <t>10.1016/j.scitotenv.2017.10.031</t>
  </si>
  <si>
    <t>Oxidative stress; Toxicity; Ruditapes philippinarum; Unfunctionalized multi-walled carbon nanotubes; Functionalized multi-walled carbon nanotubes</t>
  </si>
  <si>
    <t>Despite of the large array of available carbon nanotube (CNT) configurations that allow different industrial and scientific applications of these nanoparticles, their impacts on aquatic organisms, especially on invertebrate species, are still limited. To our knowledge, no information is available on how surface chemistry alteration (functionalization) of CNTs may impact the toxicity of these NPs to bivalve species after a chronic exposure. For this reason, the impacts induced by chronic exposure (28days) to unfunctionalized MWCNTs (Nf-MWCNTs) in comparison with functionalized MWCNTs (f-MWCNTs), were evaluated in R. philippinarum, by measuring alterations induced in clams' oxidative status, neurotoxicity and metabolic capacity. The results obtained revealed that exposure to both MWCNT materials altered energy-related responses, with higher metabolic capacity and lower glycogen, protein and lipid concentrations in clams exposed to these CNTs. Moreover, R. philippinarum exposed to Nf-MWCNTs and f-MWCNTs showed oxidative stress expressed in higher lipid peroxidation and lower ratio between reduced and oxidized glutathione, despite the activation of defense mechanisms (superoxide-dismutase, glutathione peroxidase and glutathione S-transferases) in exposed clams. Additionally, neurotoxicity was observed by inhibition of Cholinesterases activity in organisms exposed to both MWCNTs. @@@@Highlights •Both Nf-MWCNTs and f-MWCNTs altered biochemical responses in Ruditapes philippinarum•f-MWCNTs generated greater toxicity impacts in exposed clams compared to Nf-MWCNTs•Inhibition of cholinesterases confirmed neurotoxicity of both MWCNTs materials•Ruditapes philippinarum is a potential bioindicator to monitor a variety of carbon NMs</t>
  </si>
  <si>
    <t>https://umasslowell.idm.oclc.org/login?url=https://search.ebscohost.com/login.aspx?direct=true&amp;db=edselp&amp;AN=S0048969717327195&amp;site=eds-live</t>
  </si>
  <si>
    <t>Synthesis, characterization, kinetic drug release and anticancer activity of bisphosphonates multi-walled carbon nanotube conjugates</t>
  </si>
  <si>
    <t>Dlamini, N.; Mukaya, H.E.; Van Zyl, R.L.; Chen, C.T.; Zeevaart, R.J.; Mbianda, X.Y.</t>
  </si>
  <si>
    <t>S0928493119308525</t>
  </si>
  <si>
    <t>10.1016/j.msec.2019.109967</t>
  </si>
  <si>
    <t>Multi-walled carbon nanotubes; Bisphosphonates; Multi-walled carbon nanotubes conjugates; Anticancer activity; Drug release; Water-soluble multi-walled carbon nanotubes</t>
  </si>
  <si>
    <t>The statistical proof that most forms of cancer metastasize to bone tissue has redirected research focus to the development of efficient secondary bone cancer treatment regimens. Bisphosphonates (BPs) have been earmarked as a drug of choice for bone metastasis. However, they have a shortcoming of being released before reaching targeted sites due to their low molecular weight. In haste to attain increased efficacy, there is a tendency for drug overdose to occur, resulting in systemic toxicity. One way to curb this is by employing drug delivery systems for targeted and controlled release of the drugs. Having been explored as versatile and innovative drug carriers, multi-walled carbon nanotubes (MWCNTs) have emerged as potential drug delivery systems. Hence, in the present study, alendronate, neridronate and pamidronate are three classes of bisphosphonates that were conjugated onto multi-walled carbon nanotubes. Conjugation was confirmed by characterization techniques including SEM, TEM, EDX, FTIR, Raman and TGA. Drug release studies were also conducted at pH 1.2, 5.5 and 7.4 to study the mechanism of release for neridronate. Results obtained were fitted into Zero order (42.6%), Higuchi (26%) and Korsmeyer-Peppas (22%). The best models describing the release of neridronate from MWCNTs were Zero order, Higuchi and Korsmeyer-Peppas at pH 1.2, 5.5 and 7.4, respectively. A tetrazolium cell viability assay was performed to assess the anticancer activity of the MWCNTs conjugated BPs.</t>
  </si>
  <si>
    <t>https://umasslowell.idm.oclc.org/login?url=https://search.ebscohost.com/login.aspx?direct=true&amp;db=edselp&amp;AN=S0928493119308525&amp;site=eds-live</t>
  </si>
  <si>
    <t>Biotribological properties of Ti-6Al-4V alloy treated with self-assembly multi-walled carbon nanotube coating</t>
  </si>
  <si>
    <t>Deng, Jun; Pang, Songhong; Wang, Chenchen; Ren, Tianhui</t>
  </si>
  <si>
    <t>Surface &amp; Coatings Technology</t>
  </si>
  <si>
    <t>S0257897219311594</t>
  </si>
  <si>
    <t>10.1016/j.surfcoat.2019.125169</t>
  </si>
  <si>
    <t>Ti-6Al-4V; CMWNT coating; Self-assembly; Biotribology</t>
  </si>
  <si>
    <t>Ti-6Al-4V alloy has been widely applied in biomedical field due to its good biocompatibility, non-toxicity and excellent anti-corrosion. However, the poor tribological performance limits its application. In this paper, in order to enhance the biotribological properties of Ti-6Al-4V alloy, carboxylic multi-walled carbon nanotubes (CMWNT) coatings were grafted on the surface by chemical self-assembly technology. Raman spectroscopy and scanning electron microscopy (SEM) with Energy Dispersive X-ray Spectroscopy (EDX) were utilized to characterize the microstructures of the coatings. The CMWNT coatings showed lower coefficient of friction and wear rates under dry sliding and simulated body fluid (SBF) lubrication. Furthermore, the biotribological mechanisms of CMWNT coatings under both conditions were discussed. Analyses of worn surfaces indicated that the rolling friction between the microtubes due to the spalling and fracture of CMWNT during the friction process was a major factor for improving biotribological behavior. @@@@Highlights •Carboxylated multi-walled carbon nanotube (CMWNT) coatings were assembled on the Ti-6Al-4V alloys.•APS and dopamine were selected as the adhesive layers in the self-assembly technology.•CMWNT coated Ti-6Al-4V alloy samples had superior biotribological properties.•Biotribological mechanisms were discussed.•Other novel materials will be prepared using the self-assembly method in future.</t>
  </si>
  <si>
    <t>https://umasslowell.idm.oclc.org/login?url=https://search.ebscohost.com/login.aspx?direct=true&amp;db=edselp&amp;AN=S0257897219311594&amp;site=eds-live</t>
  </si>
  <si>
    <t>Ligninolytic activity of the Penicillium chrysogenum and Pleurotus ostreatus fungi involved in the biotransformation of synthetic multi-walled carbon nanotubes modify its toxicity.</t>
  </si>
  <si>
    <t>Juárez-Cisneros G; Campos-García J; Díaz-Pérez SP; Lara-Romero J; Tiwari DK; Sánchez-Yáñez JM; Reyes-De la Cruz H; Jiménez-Sandoval S; Villegas J</t>
  </si>
  <si>
    <t>PeerJ</t>
  </si>
  <si>
    <t>10.7717/peerj.11127</t>
  </si>
  <si>
    <t>PeerJ Inc</t>
  </si>
  <si>
    <t>Multi-walled carbon nanotubes (MWCNTs) are of multidisciplinary scientific interest due to their exceptional physicochemical properties and a broad range of applications. However, they are considered potentially toxic nanoparticles when they accumulate in the environment. Given their ability to oxidize resistant polymers, mycorremediation with lignocellulolytic fungi are suggested as biological alternatives to the mineralization of MWCNTs. Hence, this study involves the ability of two fungi specie to MWCNTs biotransformation by laccase and peroxidases induction and evaluation in vivo of its toxicity using Caenorhabditis elegans worms as a model. Results showed that the fungi Penicillium chrysogenum and Pleurotus ostreatus were capable to grow on media with MWCNTs supplemented with glucose or lignin. Activities of lignin-peroxidase, manganese-peroxidase, and laccase in cultures of both fungi were induced by MWCNTs. Raman, FTIR spectroscopy, HR-TEM, and TGA analyses of the residue from the cultures of both fungi revealed structural modifications on the surface of MWCNTs and its amount diminished, correlating the MWCNTs structural modifications with the laccase-peroxidase activities in the fungal cultures. Results indicate that the degree of toxicity of MWCNTs on the C. elegans model was enhanced by the structure modification associated with the fungal ligninolytic activity. The toxic effect of MWCNTs on the in vivo model of worms reveals the increment of reactive oxygen species as a mechanism of toxicity. Findings indicate that the MWCNTs can be subject in nature to biotransformation processes such as the fungal metabolism, which contribute to modify their toxicity properties on susceptible organisms and contributing to environmental elimination. © 2021 Juárez-Cisneros et al.</t>
  </si>
  <si>
    <t>https://umasslowell.idm.oclc.org/login?url=https://search.ebscohost.com/login.aspx?direct=true&amp;db=cmedm&amp;AN=33850658&amp;site=eds-live</t>
  </si>
  <si>
    <t>The combined toxicity and mechanism of multi-walled carbon nanotubes and nano zinc oxide toward the cabbage.</t>
  </si>
  <si>
    <t>Hong M; Gong JL; Cao WC; Fang R; Cai Z; Ye J; Chen ZP; Tang WW</t>
  </si>
  <si>
    <t>10.1007/s11356-021-15857-4</t>
  </si>
  <si>
    <t>The natural environment is a complex system, and there is never only one kind of nanomaterial entering the environment. However, many studies only considered the plant toxicity of one kind of nanomaterial and do not consider the influence of two or more kinds of nanomaterials on plant toxicity. Multi-walled carbon nanotubes (MWCNTs) and zinc oxide nanoparticles (ZnO NPs) are two common and widely used nanomaterials in water environment, so these two kinds of nanomaterials were chosen to explore the effects of their combined toxicity on cabbage. This study investigated the toxicity of MWCNTs combined with ZnO NPs on cabbage by measuring the length of roots and stems, chlorophyll content, oxidative stress, antioxidant enzyme activity, metal element content, and root scanning electron microscopy. The toxicity of single MWCNTs toward cabbage was attributed to direct oxidative damage, while the toxicity of single ZnO NPs toward cabbage was due to the high level of zinc concentration. Moreover, ZnO NPs (10 mg/L) ameliorated MWCNTs toxicity toward cabbage by improving the activity of antioxidant enzymes. ZnO NPs (50 and 100 mg/L) because of the high content of zinc disrupted the balance of other metals in the plant and increased the toxicity of MWCNTs. In conclusion, the combined toxicity of different concentrations and types of nanomaterials should be considered for a more accurate assessment of environmental risks. © 2021. The Author(s), under exclusive licence to Springer-Verlag GmbH Germany, part of Springer Nature.</t>
  </si>
  <si>
    <t>https://umasslowell.idm.oclc.org/login?url=https://search.ebscohost.com/login.aspx?direct=true&amp;db=cmedm&amp;AN=34389955&amp;site=eds-live</t>
  </si>
  <si>
    <t>Evaluation of toxicity of halloysite nanotubes and multi-walled carbon nanotubes to endothelial cells in vitro and blood vessels in vivo.</t>
  </si>
  <si>
    <t>Wu, Bihan; Jiang, Mengdie; Liu, Xuewu; Huang, Chaobo; Gu, Zhipeng; Cao, Yi</t>
  </si>
  <si>
    <t>10.1080/17435390.2020.1780642</t>
  </si>
  <si>
    <t>CARBON nanotubes; BLOOD vessels; ENDOTHELIAL cells; CELL adhesion molecules; BLOOD cells; BIOCOMPATIBILITY; BIOMEDICAL adhesives; NANOCARRIERS</t>
  </si>
  <si>
    <t>autophagy; blood vessels; Halloysite nanotubes (HNTs); Kruppel-like factor (KLF); multi-walled carbon nanotubes (MWCNTs)</t>
  </si>
  <si>
    <t>Nanomaterials (NMs) with tubular structures, such as halloysite nanotubes (HNTs), have potential applications in biomedicine. Although the biocompatibility of HNTs has been investigated before, the toxicity of HNTs to blood vessels is rarely systemically evaluated. Herein, we compared the toxicity of HNTs and multi-walled carbon nanotubes (MWCNTs) to human umbilical vein endothelial cells (HUVECs) in vitro and blood vessels of mice in vivo. HUVECs internalized HNTs and MWCNTs, but the uptake of HNTs was not obviously changed by clathrin inhibitor. Exposure to NMs decreased cellular viability, activated apoptotic proteins and up-regulated adhesion molecules, including soluble vascular cell adhesion molecule 1 (sVCAM-1) and VCAM-1. As the mechanisms, NMs decreased NO levels, eNOS mRNA and eNOS/p-eNOS proteins. Meanwhile, NMs promoted intracellular ROS and autophagy dysfunction, shown as decreased protein levels of LC3, beclin-1 and ATG5. The eNOS regulator Kruppel-like factor 4 (KLF4) was inhibited, but another eNOS regulator KLF4 was surprisingly up-regulated. Under in vivo conditions, ICR mice intravenously injected with NMs (50 μg/mouse, once a day for 5 days) showed an increased percentage of neutrophils, monocytes and basophils. Meanwhile, autophagy dysfunction, eNOS uncoupling, activation of apoptotic proteins and alteration of KLF proteins were also observed in mouse aortas. All of the toxic effects were more pronounced for MWCNTs in comparison with HNTs based on the same mass concentrations. Our results may provide novel insights about the toxicity of NMs with tubular structures to blood vessels. Considering the toxicological data reported here, HNTs are probably safer nanocarriers compared with MWCNTs.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</si>
  <si>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https://umasslowell.idm.oclc.org/login?url=https://search.ebscohost.com/login.aspx?direct=true&amp;db=aph&amp;AN=146630471&amp;site=eds-live</t>
  </si>
  <si>
    <t>Mechanisms and biological impacts of graphene and multi-walled carbon nanotubes on Drosophila melanogaster: Oxidative stress, genotoxic damage, phenotypic variations, locomotor behavior, parasitoid resistance, and cellular immune response.</t>
  </si>
  <si>
    <t>Demir E</t>
  </si>
  <si>
    <t>10.1002/jat.4232</t>
  </si>
  <si>
    <t>The use of graphene and multi-walled carbon nanotubes (MWCNTs) has now become rather common in medical applications as well as several other areas thanks to their useful physicochemical properties. While in vitro testing offers some potential, in vivo research into toxic effects of graphene and MWCNTs could yield much more reliable data. Drosophila melanogaster has recently gained significant popularity as a dynamic eukaryotic model in examining toxicity, genotoxicity, and biological effects of exposure to nanomaterials, including oxidative stress, cellular immune response against two strains (NSRef and G486) of parasitoid wasp (Leptopilina boulardi), phenotypic variations, and locomotor behavior risks. D. melanogaster was used as a model organism in our study to identify the potential risks of exposure to graphene (thickness: 2-18 nm) and MWCNTs in different properties (as pure [OD: 10-20 nm short], modified by amide [NH 2 ] [OD: 7-13 nm length: 55 μm], and modified by carboxyl [COOH] [OD: 30-50 nm and length: 0.5-2 μm]) at concentrations ranging from 0.1 to 250 μg/ml. Significant effects were observed at two high doses (100 and 250 μg/ml) of graphene or MWCNTs. This is the first study to report findings of cellular immune response against hematopoiesis and parasitoids, nanogenotoxicity, phenotypic variations, and locomotor behavior in D. melanogaster. © 2021 John Wiley &amp; Sons, Ltd.</t>
  </si>
  <si>
    <t>https://umasslowell.idm.oclc.org/login?url=https://search.ebscohost.com/login.aspx?direct=true&amp;db=cmedm&amp;AN=34486762&amp;site=eds-live</t>
  </si>
  <si>
    <t>Multi-walled carbon nanotubes induce IL-1β secretion by activating hemichannels-mediated ATP release in THP-1 macrophages.</t>
  </si>
  <si>
    <t>Fan J; Chen Y; Yang D; Shen J; Guo X</t>
  </si>
  <si>
    <t>10.1080/17435390.2020.1777476</t>
  </si>
  <si>
    <t>Adenosine Triphosphate metabolism; Connexins metabolism; Interleukin-1beta metabolism; Macrophages, Alveolar drug effects; Nanotubes, Carbon toxicity; Nerve Tissue Proteins metabolism; Humans; Inflammasomes immunology; Inflammasomes metabolism; Macrophages, Alveolar immunology; Macrophages, Alveolar metabolism; NLR Family, Pyrin Domain-Containing 3 Protein metabolism; Nanotubes, Carbon chemistry; THP-1 Cells</t>
  </si>
  <si>
    <t>Multi-walled carbon nanotubes (MWCNTs) are known to induce pulmonary inflammatory effects through stimulating pro-inflammatory cytokine secretion from alveolar macrophages. Despite extensive studies on MWCNTs' pro-inflammatory reactivity, the understanding of molecular mechanisms involved is still incomplete. In this study, we investigated hemichannel's involvement in MWCNTs-induced macrophage IL-1β release. Our results showed that the unmodified and COOH MWCNTs could induce ATP release and ATP-P2X 7 R axis-dependent IL-1β secretion from THP-1 macrophages. By using various inhibitors, we confirmed that the MWCNTs-induced ATP release was primarily through hemichannels. EtBr dye uptake assay detected significant hemichannels opening in MWCNTs exposed THP-1 macrophages. Inhibition of hemichannels by CBX, 43 Gap27, or 10 Panx1 pretreatment results in decreased ATP and IL-1β release. The addition of ATP restored the reduced IL-1β secretion level from hemichannel inhibition. We also confirmed with five other types of MWCNTs that the induction of hemichannels by MWCNTs strongly correlates with their capacity to induce IL-1β secretion. Taken together, we conclude that hemichannels-mediated ATP release and subsequent NLRP3 inflammasome activation through P2X 7 R may be one mechanism by which MWCNTs induce macrophage IL-1β secretion. Our findings may provide a novel molecular mechanism for MWCNTs induced IL-1β secretion.</t>
  </si>
  <si>
    <t>https://umasslowell.idm.oclc.org/login?url=https://search.ebscohost.com/login.aspx?direct=true&amp;db=cmedm&amp;AN=32538272&amp;site=eds-live</t>
  </si>
  <si>
    <t>Simultaneous transcriptome and proteome analysis of EA.hy926 cells under stress conditions induced by nanomaterials</t>
  </si>
  <si>
    <t>Komorowski, Piotr; Siatkowska, Malgorzata; Wasiak, Tomasz; Dzialoszynska, Katarzyna; Kotarba, Sylwia; Kadziola, Kinga; Bartoszek, Nina; Sokolowska, Paulina; Elgalal, Marcin; Sobol-Pacyniak, Anna; Makowski, Krzysztof; Walkowiak, Bogdan</t>
  </si>
  <si>
    <t>Journal of Biomedical Materials Research. Part B - Applied Biomaterials</t>
  </si>
  <si>
    <t>PROTEOMICS; SILVER-NANOPARTICLE; PROTEIN-PATTERNS-DIAGNOSTICS; CELL-GROWTH; NANOCRYSTALLINE-MATERIALS; MULTI-WALLED-CARBON-NANOTUBES; CNT:CARBON-NANOTUBES; NANO-SYSTEM-TECHNOLOGY; MOLECULAR-BIOLOGY; GENE; PROTEINS; STRESS-STATE; MICRO-ARRAYS; DENDRIMERS; TOXICITY; Proteomik; Silber-Nanopartikel; Proteom-Analyse; Zellwachstum; Nanomaterialien; mehrwandiges Kohlenstoffnanoröhrchen; Kohlenstoffnanoröhre; Nanotechnologie; Molekularbiologie; Gen; Protein; Spannungszustand; Microarray; Dendrimer; Toxizität</t>
  </si>
  <si>
    <t>Today, the extensive and constantly growing number of applications in the field of nanotechnology poses a lot of questions about the potential toxicity of nanomaterials (NMs) toward cells of different origins. In our work we employed the tools of molecular biology to evaluate changes that occur in human endothelial cells at the transcriptomic and proteomic level, following 24 h of exposure to three different classes of NMs. Using microarray technology, we demonstrated that 24 h of exposure to silver nanoparticles (SNPs), multiwalled carbon nanotubes (MWCNTs) and polyamidoamine dendrimers (PAMAMs) leads to changes in 299, 1271, and 431 genes, respectively, influencing specific molecular pathways. The 2D-DIGE and mass spectrometry analysis revealed that differentially expressed proteins were involved in numerous cellular processes, for example, cytoskeletal reorganization, cell growth and proliferation, or response to stress. Both, transcriptome and proteome alterations indicate reorganization of mechanism regulating cell functioning.</t>
  </si>
  <si>
    <t>https://umasslowell.idm.oclc.org/login?url=https://search.ebscohost.com/login.aspx?direct=true&amp;db=ply&amp;AN=20190406904&amp;site=eds-live</t>
  </si>
  <si>
    <t>Induction of lipid droplets in THP-1 macrophages by multi-walled carbon nanotubes in a diameter-dependent manner: A transcriptomic study.</t>
  </si>
  <si>
    <t>Yang T; Chen J; Gao L; Huang Y; Liao G; Cao Y</t>
  </si>
  <si>
    <t>Lipid Droplets drug effects; Macrophages drug effects; Nanotubes, Carbon toxicity; Cell Line; Cell Survival drug effects; Gene Expression Profiling; Humans; Lipid Metabolism drug effects; Particle Size; Peroxisome Proliferator-Activated Receptors drug effects; Reactive Oxygen Species metabolism; Signal Transduction drug effects; Transcriptome drug effects</t>
  </si>
  <si>
    <t>Exposure to multi-walled carbon nanotubes (MWCNTs) might induce lipid droplet (LD) biogenesis, but the roles of physicochemical properties of MWCNTs, as well as the mechanisms, remain poorly understood. In this study, we investigated lipid laden foam formation in THP-1 macrophages exposed to MWCNTs of different diameters, and attempted transcriptomic analysis to study the possible mechanisms. We observed diameter-dependent cytotoxicity, lipid accumulation and intracellular reactive oxygen species production that were more pronounced for MWCNTs with smaller diameters compared with those with larger diameters. However, more MWCNTs with larger diameters were retained in macrophages after 24 h exposure. One possible explanation for the inverse relationship between MWCNT bio-effects and internalization is that macrophages altered the expression of exocytotic genes to export toxic MWCNTs. Transcriptomic data showed that MWCNTs with smaller diameters more effectively altered the expression of genes related with cytotoxicity and lipid metabolism, and KEGG pathway analysis suggested that MWCNTs with smaller diameters activated peroxisome proliferator-activated receptor (PPAR) signalling pathway (map03320), leading to over-expression of perilipin 2, the surface proteins of LDs. Western blot confirmed that MWCNTs effectively promoted CD36, PPARγ and perilipin 2, key components in map03320. Moreover, inhibition of PPARγ by chemicals or siRNA significantly inhibited lipid accumulation induced by MWCNTs with smaller diameters, and perilipin 2 proteins in MWCNT-exposed macrophages could be decreased by PPARγ siRNA. In conclusion, the results of this study revealed the induction of LDs by MWCNTs in a diameter-dependent manner through the activation of PPAR signalling pathway. Copyright © 2020 Elsevier B.V. All rights reserved.</t>
  </si>
  <si>
    <t>https://umasslowell.idm.oclc.org/login?url=https://search.ebscohost.com/login.aspx?direct=true&amp;db=cmedm&amp;AN=32649966&amp;site=eds-live</t>
  </si>
  <si>
    <t>Accumulation, transformation and subcellular distribution of arsenite associated with five carbon nanomaterials in freshwater zebrafish specific-tissues.</t>
  </si>
  <si>
    <t>Wang X; Liu L; Liang D; Liu Y; Zhao Q; Huang P; Li X; Fan W</t>
  </si>
  <si>
    <t>10.1016/j.jhazmat.2021.125579</t>
  </si>
  <si>
    <t>Arsenites toxicity; Fullerenes; Nanotubes, Carbon toxicity; Animals; Fresh Water; Zebrafish</t>
  </si>
  <si>
    <t>Although carbon nanomaterials (CNMs) commonly exist throughout the aquatic environment, their effect on arsenic (As) distribution and toxicity is unclear. In this study, arsenite accumulation, transformation, subcellular distribution, and enzyme activity were assessed in adult zebrafish (Danio rerio) intestines, heads and muscles, following co-exposure to arsenite and CNMs with different structures (single-walled carbon nanotubes (SWCNTs), multi-walled carbon nanotubes (MWCNTs), fullerene (C 60 ), graphene oxide (GO), and graphene (GN)). Results show that GN and GO promoted As toxicity in D. rerio, as carriers increasing total As accumulation in the intestine, resulting in arsenite adsorbed by GO and GN being released and transformed mainly into moderately-toxic monomethylarsonic acid (MMA), which was mostly distributed in organelles and metallothionein-like proteins (MTLPs). Moreover, GO and GN influenced As species distribution in D. rerio due to the excellent electron transfer ability. However, the effect was marginal for SWCNT, MWCNT and C 60 , because of the different structure and suspension stability in fish-culture water. In addition, in the muscle and head tissues, As was mainly distributed in cellular debris in the forms of dimethylarsinic acid (DMA) and arsenobetaine (AsB). These findings help better understand the influence of CNMs on the mechanism of As toxicity in natural aquatic environments. Copyright © 2021. Published by Elsevier B.V.</t>
  </si>
  <si>
    <t>https://umasslowell.idm.oclc.org/login?url=https://search.ebscohost.com/login.aspx?direct=true&amp;db=cmedm&amp;AN=33721782&amp;site=eds-live</t>
  </si>
  <si>
    <t>Rezazadeh Azari M; Mohammadian Y; Pourahmad J; Khodagholi F; Peirovi H; Mehrabi Y; Omidi M; Rafieepour A</t>
  </si>
  <si>
    <t>Benzo(a)pyrene toxicity; Carboxylic Acids toxicity; Nanotubes, Carbon toxicity; 8-Hydroxy-2'-Deoxyguanosine; A549 Cells; Apoptosis drug effects; Carboxylic Acids chemistry; Cell Survival drug effects; Deoxyguanosine analogs &amp; derivatives; Deoxyguanosine metabolism; Humans; Polycyclic Aromatic Hydrocarbons; Reactive Oxygen Species metabolism; Toxicity Tests methods</t>
  </si>
  <si>
    <t>Co-exposure to carboxylic acid functionalized multi-walled carbon nanotubes (F-MWCNTs) and polycyclic aromatic hydrocarbons (PAHs) such as benzo a pyrene (BaP) in ambient air have been reported. Adsorption of BaP to F-MWCNTs can influence combined toxicity. Studying individual toxicity of F-MWCNTs and BaP might give unrealistic data. Limited information is available on the combined toxicity of F-MWCNTs and BaP in human cells. The objective of the present work is to evaluate the toxicity of F-MWCNTs and BaP individually and combined in human lung adenocarcinoma (A549 cells). The in vitro toxicity is evaluated through cell viability, the production of reactive oxygen species (ROS), apoptosis, and the production of 8-OHdG assays. Adsorption of BaP to F-MWCNTs was confirmed using a spectrophotometer. The results indicated that the F-MWCNTs and BaP reduce cell viability individually and produce ROS, apoptosis, and 8-OHdG in exposed cells. Stress oxidative is found to be a mechanism of cytotoxicity for both F-MWCNTs and BaP. Combined exposure to F-MWCNTs and BaP decreases cytotoxicity compared to individual exposure, but the difference is not statistically significant in all toxicity assays; hence, the two-factorial analysis indicated an additive toxic interaction. Adsorption of BaP to F-MWCNTs could mitigate the bioavailability and toxicity of BaP in biological systems. Considering the mixture toxicity of MWCNTs and BaP is required for risk assessment of ambient air contaminants.</t>
  </si>
  <si>
    <t>https://umasslowell.idm.oclc.org/login?url=https://search.ebscohost.com/login.aspx?direct=true&amp;db=cmedm&amp;AN=30879234&amp;site=eds-live</t>
  </si>
  <si>
    <t>Effect of iron overload from multi walled carbon nanotubes on neutrophil-like differentiated HL-60 cells.</t>
  </si>
  <si>
    <t>Tabei Y; Fukui H; Nishioka A; Hagiwara Y; Sato K; Yoneda T; Koyama T; Horie M</t>
  </si>
  <si>
    <t>10.1038/s41598-019-38598-4</t>
  </si>
  <si>
    <t>Cell Differentiation; Iron metabolism; Iron Overload etiology; Iron Overload metabolism; Nanotubes, Carbon chemistry; Nanotubes, Carbon toxicity; Neutrophils cytology; Neutrophils metabolism; Apoptosis; Calcium metabolism; Cell Survival; Flow Cytometry; HL-60 Cells; Humans; Interleukin-8 biosynthesis; Iron chemistry; Iron Overload pathology</t>
  </si>
  <si>
    <t>Multi walled carbon nanotubes (MWCNTs) are one of the most intensively explored nanomaterials because of their unique physical and chemical properties. Due to the widespread use of MWCNTs, it is important to investigate their effects on human health. The precise mechanism of MWCNT toxicity has not been fully elucidated. The present study was designed to examine the mechanisms of MWCNT toxicity toward human promyelocytic leukemia HL-60 cells. First, we found that MWCNTs decreased the viability of neutrophil-like differentiated HL-60 cells but not undifferentiated HL-60 cells. Because neutrophil-like differentiated HL-60 cells exhibit enhanced phagocytic activity, the cytotoxicity of MWCNTs is dependent on the intracellularly localized MWCNTs. Next, we revealed that the cytotoxicity of MWCNTs is correlated with the intracellular accumulation of iron that is released from the engulfed MWCNTs in an acidic lysosomal environment. The intracellular accumulation of iron was repressed by treatment with cytochalasin D, a phagocytosis inhibitor. In addition, our results indicated that iron overload enhanced the release of interleukin-8 (IL-8), a chemokine that activates neutrophils, and subsequently elevated intracellular calcium concentration ([Ca 2+ ] i ). Finally, we found that the sustained [Ca 2+ ] i elevation resulted in the loss of mitochondrial membrane potential and the increase of caspase-3 activity, thereby inducing apoptotic cell death. These findings suggest that the iron overload caused by engulfed MWCNTs results in the increase of IL-8 production and the elevation of [Ca 2+ ] i , thereby activating the mitochondria-mediated apoptotic pathway.</t>
  </si>
  <si>
    <t>https://umasslowell.idm.oclc.org/login?url=https://search.ebscohost.com/login.aspx?direct=true&amp;db=cmedm&amp;AN=30778158&amp;site=eds-live</t>
  </si>
  <si>
    <t>Prediction of Cd toxicity to Daphnia magna in the mixture of multi-walled carbon nanotubes and kaolinite</t>
  </si>
  <si>
    <t>Lee, Suyeon; Kim, Junyub; Kim, Injeong; Jang, Minhee; Hwang, Yusik; Kim, Sang Don</t>
  </si>
  <si>
    <t>Environmental Geochemistry and Health</t>
  </si>
  <si>
    <t>edsgcl.604798166</t>
  </si>
  <si>
    <t>10.1007/s10653-019-00255-0</t>
  </si>
  <si>
    <t>Green technology -- Analysis; Mortality -- Analysis; Adsorption -- Analysis; Nanotubes -- Analysis</t>
  </si>
  <si>
    <t>Keywords: Carbon nanotubes; Cadmium; Kaolinite; Toxicity; Daphnia magna Abstract: In this study, we investigated cadmium toxicity created by adsorption kinetics in several mixtures containing two types of multi-walled carbon nanotubes (COOH-MWCNT and NH.sub.2-MWCNT) and natural kaolinite. Characteristics of two types of MWCNTs were measured by zeta potential and ATR FT-IR graphs and TEM images. The solution of CNTs and kaolinite was tested to study Cd adsorption kinetics and mechanisms of differentiation-associated toxicity using Daphnia magna in a binary system (Cd--MWCNTs and Cd--kaolinite) and a ternary system (Cd--MWCNTs--kaolinite). In the binary system, Cd removal efficiency was nearly 100% and 40% for MWCNTs and kaolinite because of surface charge, respectively, with increasing sorbent concentration. In the ternary system, the trend of adsorption rate was similar to that of binary system. In comparison with percent mortality in the binary system, the solution in the ternary system showed higher toxicity due to the interaction of MWCNTs--kaolinite coagulated particles, thereby decreasing Cd adsorption onto CNTs and kaolinites. Overall, kaolinite can affect the adsorption process of Cd on MWCNTs in negative ways, depending on adsorption state. In conclusion, our studies suggest that kaolinite differs with adsorption ability of Cd by MWCNTs, and toxicity is likely to be produced by multivariable regression in the adsorption state. Author Affiliation: (1) grid.61221.36, 0000 0001 1033 9831, School of Earth Sciences and Environmental Engineering, Gwangju Institute of Science and Technology, 123 Cheomdangwagi-ro, Buk-gu, Gwangju, 61005, South Korea (2) grid.418982.e, Future Environmental Research Center, Korea Institute of Toxicology, 17 Jegokkil, Jinju, Gyeongsang Province, South Korea Article History: Registration Date: 30/01/2019 Received Date: 31/07/2018 Accepted Date: 29/01/2019 Online Date: 18/02/2019 Article note: Electronic supplementary material The online version of this article ( https://doi.org/10.1007/s10653-019-00255-0) contains supplementary material, which is available to authorized users. Byline: Suyeon Lee (1), Junyub Kim (1), Injeong Kim (1), Minhee Jang (2), Yusik Hwang (2), Sang Don Kim (1)</t>
  </si>
  <si>
    <t>https://umasslowell.idm.oclc.org/login?url=https://search.ebscohost.com/login.aspx?direct=true&amp;db=edsgao&amp;AN=edsgcl.604798166&amp;site=eds-live</t>
  </si>
  <si>
    <t>Toxicity of functionalized multi-walled carbon nanotubes on bone mesenchymal stem cell in rats.</t>
  </si>
  <si>
    <t>Song G; Guo X; Zong X; DU L; Zhao J; Lai C; Jin X</t>
  </si>
  <si>
    <t>Dental materials journal</t>
  </si>
  <si>
    <t>10.4012/dmj.2017-313</t>
  </si>
  <si>
    <t>Japanese Society for Dental Materials and Devices</t>
  </si>
  <si>
    <t>Mesenchymal Stem Cells drug effects; Nanotubes, Carbon toxicity; Animals; Biocompatible Materials toxicity; DNA Damage; Durapatite toxicity; Female; Materials Testing; Microscopy, Electron, Scanning; Oxidative Stress; Polyethylene Glycols toxicity; Rats; Rats, Sprague-Dawley; Solubility; Surface Properties</t>
  </si>
  <si>
    <t>Carbon nanotubes (CNTs) are promising biomaterials in the medical field, especially in tissue engineering of bone. However, the use of CNTs is largely confined by its unfavorable solubility and toxicity. To improve solubility and biocompatibility of CNTs, functionalization has been proven to be an effective strategy. Although various functionalized CNTs have been extensively studied, only few CNTs have the desired qualities. We compared the toxicity of several promising functionalized multi-walled carbon nanotubes (MWCNTs) on rat bone-marrow derived stem cells (BMSCs). Cell experiments showed that while acid oxidation (AO)-MWCNTs and Raw-MWCNTs exhibited significant toxicity on BMSCs, polyethylene glycols (PEG)-MWCNTs and hydroxyapatit (HA)-MWCNTs had favorable biocompatibility and a trivial effect on BMSCs. Possible mechanisms for the cytotoxicity on BMSCs included mitochondrisome and deoxyribonucleic acid damage, increased oxidative stress and damaging of cellular membranes. Our data indicated that PEG-MWCNTs and HA-MWCNTs may be promising materials for bio-related applications.</t>
  </si>
  <si>
    <t>https://umasslowell.idm.oclc.org/login?url=https://search.ebscohost.com/login.aspx?direct=true&amp;db=cmedm&amp;AN=30449827&amp;site=eds-live</t>
  </si>
  <si>
    <t>Multi-walled carbon nanotube oxidation dependent keratinocyte cytotoxicity and skin inflammation.</t>
  </si>
  <si>
    <t>Palmer BC; Phelan-Dickenson SJ; DeLouise LA</t>
  </si>
  <si>
    <t>10.1186/s12989-018-0285-x</t>
  </si>
  <si>
    <t>Dermatitis, Contact etiology; Keratinocytes drug effects; Nanotubes, Carbon toxicity; Skin drug effects; Animals; Carboxylic Acids chemistry; Cell Degranulation drug effects; Cell Degranulation immunology; Cell Line; Cell Survival drug effects; Cytokines immunology; Dermatitis, Contact immunology; Dermatitis, Contact pathology; Dinitrofluorobenzene toxicity; Edema chemically induced; Edema immunology; Edema pathology; Humans; Keratinocytes immunology; Keratinocytes pathology; Mice, Hairless; Mice, Inbred C57BL; Nanotubes, Carbon chemistry; Neutrophil Infiltration drug effects; Oxidation-Reduction; Skin immunology; Skin pathology</t>
  </si>
  <si>
    <t>Background: The effects of carbon nanotubes on skin toxicity have not been extensively studied; however, our lab has previously shown that a carboxylated multi-walled carbon nanotube (MWCNT) exacerbates the 2, 4-dinitrofluorobenzene induced contact hypersensitivity response in mice. Here we examine the role of carboxylation in MWCNT skin toxicity. Results: MWCNTs were analyzed by transmission electron microscopy, zetasizer, and x-ray photoelectron spectroscopy to fully characterize the physical properties. Two MWCNTs with different levels of surface carboxylation were chosen for further testing. The MWCNTs with a high level of carboxylation displayed increased cytotoxicity in a HaCaT keratinocyte cell line, compared to the MWCNTs with intermediate levels of carboxylation. However, neither functionalized MWCNT increased the level of in vitro reactive oxygen species suggesting an alternative mechanism of cytotoxicity. Each MWCNT was tested in the contact hypersensitivity model, and only the MWCNTs with greater than 20% surface carboxylation exacerbated the ear swelling responses. Analysis of the skin after MWCNT exposure reveals that the same MWCNTs with a high level of carboxylation increase epidermal thickness, mast cell and basophil degranulation, and lead to increases in polymorphonuclear cell recruitment when co-administered with 2, 4-dinitrofluorobenzene. Conclusions: The data presented here suggest that acute, topical application of low doses of MWCNTs can induce keratinocyte cytotoxicity and exacerbation of allergic skin conditions in a carboxylation dependent manner.</t>
  </si>
  <si>
    <t>https://umasslowell.idm.oclc.org/login?url=https://search.ebscohost.com/login.aspx?direct=true&amp;db=cmedm&amp;AN=30621720&amp;site=eds-live</t>
  </si>
  <si>
    <t>Distinct autophagy-apoptosis related pathways activated by Multi-walled (NM 400) and Single-walled carbon nanotubes (NIST-SRM2483) in human bronchial epithelial (16HBE14o-) cells.</t>
  </si>
  <si>
    <t>Ghosh M; Murugadoss S; Janssen L; Cokic S; Mathyssen C; Van Landuyt K; Janssens W; Carpentier S; Godderis L; Hoet P</t>
  </si>
  <si>
    <t>10.1016/j.jhazmat.2019.121691</t>
  </si>
  <si>
    <t>Apoptosis drug effects; Autophagy drug effects; Epithelial Cells drug effects; Nanotubes, Carbon toxicity; Bronchi cytology; Cell Line; Humans; Interleukin-6 metabolism; Interleukin-8 metabolism; Protein Interaction Mapping; Proteome metabolism; Signal Transduction drug effects; rab GTP-Binding Proteins metabolism</t>
  </si>
  <si>
    <t>Given the recent development in the field of particle and fibre toxicology, parallels have been drawn between Carbon nanotubes (CNTs) and asbestos. It is now established that both multi-walled (MWCNTs) and single-walled (SWCNTs) carbon nanotubes might contribute to pulmonary disease. Although multiple mechanisms might be involved in CNT induced pathogenesis, systematic understanding of the relationship between different CNT exposure (MWCNT vs SWCNT) and autophagy/ apoptosis/ necrosis, in human lung epithelial cells remains limited. In this study, we demonstrate that exposure to MWCNT (NM-400), but not SWCNT (NIST-SRM2483), leads to an autophagic response after acute exposure (24 h). MWCNT exposure was characterized by an increase in anti-apoptotic BCL2, downregulation of executor Caspase-3/7 and increase in expression of genes from the autophagy machinery. For SWCNT exposure however, we observed an overexpression of executor Caspase-3/7 and upregulation of pro-apoptotic BAX; enrichment for processes like cornification, apoptotic process, cell differentiation from proteomic analysis. These results clearly indicate a major difference in the pathways initiated by the CNTs, in vitro. While the present study design provides mechanistic understanding after an acute exposure for the tested CNTs, we believe that the information obtained here would have relevance in better understanding of CNT toxicity and pathogenesis in general. Copyright © 2019 Elsevier B.V. All rights reserved.</t>
  </si>
  <si>
    <t>https://umasslowell.idm.oclc.org/login?url=https://search.ebscohost.com/login.aspx?direct=true&amp;db=cmedm&amp;AN=31791862&amp;site=eds-live</t>
  </si>
  <si>
    <t>Multi-walled carbon nanotubes exacerbate doxorubicin-induced cardiotoxicity by altering gut microbiota and pulmonary and colonic macrophage phenotype in mice.</t>
  </si>
  <si>
    <t>Liu X; Liu Y; Chen X; Wang C; Chen X; Liu W; Huang K; Chen H; Yang J</t>
  </si>
  <si>
    <t>10.1016/j.tox.2020.152410</t>
  </si>
  <si>
    <t>Antibiotics, Antineoplastic toxicity; Colon drug effects; Doxorubicin toxicity; Gastrointestinal Microbiome drug effects; Heart Diseases chemically induced; Lung drug effects; Macrophages drug effects; Myocytes, Cardiac drug effects; Nanotubes, Carbon toxicity; Animals; Anti-Bacterial Agents pharmacology; Apoptosis drug effects; Cells, Cultured; Chemokine CCL2 blood; Colon immunology; Colon metabolism; Colon microbiology; Dysbiosis; Feces microbiology; Heart Diseases blood; Heart Diseases immunology; Heart Diseases microbiology; Interleukin-1beta blood; Lung immunology; Lung metabolism; Macrophages immunology; Macrophages metabolism; Male; Mice, Inbred C57BL; Myocytes, Cardiac metabolism; Myocytes, Cardiac pathology; Phenotype; Tumor Necrosis Factor-alpha blood</t>
  </si>
  <si>
    <t>Epidemiologic studies show that the levels of air pollutants and particulate matter are positively associated with the morbidity and mortality of cardiovascular diseases. Here we demonstrate that the intratracheal instillation of multi-walled carbon nanotubes (MWCNTs), a standard fine particle, exacerbate doxorubicin (DOX)-induced cardiotoxicity in mice through altering gut microbiota and pulmonary and colonic macrophage phenotype. MWCNTs (25 μg/kg per day, 5 days a week for 3 weeks) promoted cardiotoxicity and apoptosis in the DOX (2 mg/kg, twice a week for 5 weeks)-treated C57BL/6 mice. MWCNTs exaggerated DOX-induced gut microbiota dysbiosis characterized by the increased abundances of Helicobacteraceae and Coriobacteriaceae. In addition, MWCNTs promoted DOX-induced M1-like polarization of colonic macrophages with an increase in TNF-α, IL-1β and CC chemokine ligand 2 in peripheral blood. Importantly, treatment with the antibiotics attenuated MWCNTs plus DOX-induced apoptosis of cardiomyocytes and M1-like polarization of colonic macrophages. The fecal microbiota transplantation demonstrated that MWCNTs exaggerated DOX-induced cardiotoxicity with M1-like polarization of colonic macrophages. The conditioned medium from MWCNTs-treated pulmonary macrophages promoted DOX-induced gut microbiota dysbiosis and colonic macrophage polarization. Furthermore, the co-culture of macrophages and fecal bacteria promoted M1-like macrophage polarization and their production of TNF-α and IL-1β, and thereby exacerbated the effects of MWCNTs. Moreover, IL-1β and TNF-α blockade, either alone or in combination attenuated MWCNTs-exacerbated cardiotoxicity. In summary, MWCNTs exacerbate DOX-induced cardiotoxicity in mice through gut microbiota and pulmonary and colonic macrophage interaction. Our findings identify a novel mechanism of action of inhaled particle-driven cardiotoxicity. Copyright © 2020 Elsevier B.V. All rights reserved.</t>
  </si>
  <si>
    <t>https://umasslowell.idm.oclc.org/login?url=https://search.ebscohost.com/login.aspx?direct=true&amp;db=cmedm&amp;AN=32068018&amp;site=eds-live</t>
  </si>
  <si>
    <t>The assessment of metabolite alteration induced by -OH functionalized multi-walled carbon nanotubes in mice using NMRbased metabonomics.</t>
  </si>
  <si>
    <t>Baghdadchi, Yasamin; Khoshkam, Maryam; Fathi, Mojtaba; Jalilvand, Ahmad; Fooladsaz, Koorosh; Ramazani, Ali</t>
  </si>
  <si>
    <t>BioImpacts</t>
  </si>
  <si>
    <t>10.15171/bi.2018.13</t>
  </si>
  <si>
    <t>Tabriz University of Medical Sciences</t>
  </si>
  <si>
    <t>MULTIWALLED carbon nanotubes; NUCLEAR magnetic resonance spectroscopy; LABORATORY mice; All Other Animal Production</t>
  </si>
  <si>
    <t>Chemometrics; Metabolomics; Multi-walled carbon; Multi-walled carbon nanotubes; nanotubes; NMR; Toxicity</t>
  </si>
  <si>
    <t>Introduction: There is a fundamental need to characterize multiwalled carbon nanotubes (MWCNTs) toxicity to guarantee their safe application. Functionalized MWCNTs have recently attracted special interest in order to enhance biocompatibility. The aim of the current work was to study the underlying toxicity mechanism of the -OH-functionalized MWCNTs (MWCNTs-OH), using the powerful NMR-based metabonomics technique. Methods: Following intraperitoneal single-injection of mice with 3 doses of MWCNTs-OH and one control, samples were collected at four time points during 22-days for NMR, biochemistry, and histopathology analysis. Metabolome profiling and pathway analysis were implemented by chemometrics tools and metabolome databases. Results: Based on the 1H-NMR data, metabolic perturbation induced by MWCNTs-OH were characterized by altered levels of steroid hormones, including elevated androgens, estrogens, corticosterone, and aldosterone. Moreover, increased L-lysine, aminoadipate, taurine and taurocholic acid and decreased biotin were observed in the high-dose group (1 mg.kg-1 B.W.) compared to the control. The findings also indicated that steroid hormone biosynthesis, lysine biosynthesis, and biotin metabolism are the most affected pathways by MWCNTs-OH. Conclusion: These pathways can reflect perturbation of energy, amino acids, and fat metabolism, as well as oxidative stress. The data obtained by biochemistry, metabonomics, and histopathology were in good agreement, proving that MWCNTs-OH was excreted within 24 h, through the biliary pathway. [ABSTRACT FROM AUTHOR] Copyright of BioImpacts is the property of Tabriz University of Medical Sciences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</si>
  <si>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https://umasslowell.idm.oclc.org/login?url=https://search.ebscohost.com/login.aspx?direct=true&amp;db=aph&amp;AN=130557350&amp;site=eds-live</t>
  </si>
  <si>
    <t>Role of A 2B adenosine receptor-dependent adenosine signaling in multi-walled carbon nanotube-triggered lung fibrosis in mice.</t>
  </si>
  <si>
    <t>Liu B; Bing Q; Li S; Han B; Lu J; Baiyun R; Zhang X; Lv Y; Wu H; Zhang Z</t>
  </si>
  <si>
    <t>10.1186/s12951-019-0478-y</t>
  </si>
  <si>
    <t>Adenosine metabolism; Nanotubes, Carbon toxicity; Pulmonary Fibrosis metabolism; Receptor, Adenosine A2B metabolism; Adenosine A2 Receptor Antagonists pharmacology; Animals; Cell Differentiation drug effects; Cell Survival drug effects; Collagen metabolism; Fibroblasts metabolism; Fibroblasts pathology; Follistatin-Related Proteins metabolism; Lung metabolism; Lung pathology; Male; Mice, Inbred C57BL; Nanotubes, Carbon chemistry; Peroxidase metabolism; Pulmonary Fibrosis chemically induced; Pulmonary Fibrosis pathology; Purines pharmacology; Pyrazoles pharmacology; Signal Transduction; Transforming Growth Factor beta1 metabolism</t>
  </si>
  <si>
    <t>Background: Multi-walled carbon nanotube (MWCNT)-induced lung fibrosis leads to health concerns in human. However, the mechanisms underlying fibrosis pathogenesis remains unclear. The adenosine (ADO) is produced in response to injury and serves a detrimental role in lung fibrosis. In this study, we aimed to explore the ADO signaling in the progression of lung fibrosis induced by MWCNT. Results: MWCNT exposure markedly increased A 2B adenosine receptor (A 2B AR) expression in the lungs and ADO level in bronchoalveolar lavage fluid, combined with elevation of blood neutrophils, collagen fiber deposition, and activation of myeloperoxidase (MPO) activity in the lungs. Furthermore, MWCNT exposure elicited an activation of transforming growth factor (TGF)-β1 and follistatin-like 1 (Fstl1), leading to fibroblasts recruitment and differentiation into myofibroblasts in the lungs in an A 2B AR-dependent manner. Conversely, treatment of the selective A 2B AR antagonist CVT-6883 exhibited a significant reduction in levels of fibrosis mediators and efficiently decreased cytotoxicity and inflammatory in MWCNT treated mice. Conclusion: Our results reveal that accumulation of extracellular ADO promotes the process of the fibroblast-to-myofibroblast transition via A 2B AR/TGF-β1/Fstl1 signaling in MWCNT-induced lung fibrosis.</t>
  </si>
  <si>
    <t>https://umasslowell.idm.oclc.org/login?url=https://search.ebscohost.com/login.aspx?direct=true&amp;db=cmedm&amp;AN=30922349&amp;site=eds-live</t>
  </si>
  <si>
    <t>Establishment of an in vivo simulating co-culture assay platform for genotoxicity of multi-walled carbon nanotubes.</t>
  </si>
  <si>
    <t>Fukai E; Sato H; Watanabe M; Nakae D; Totsuka Y</t>
  </si>
  <si>
    <t>Cancer science</t>
  </si>
  <si>
    <t>10.1111/cas.13534</t>
  </si>
  <si>
    <t>Wiley Publishing on behalf of the Japanese Cancer Association</t>
  </si>
  <si>
    <t>Nanotubes, Carbon toxicity; Animals; Cell Line; Coculture Techniques methods; Inflammation chemically induced; Inflammation metabolism; Interleukin-1beta metabolism; Macrophages drug effects; Macrophages metabolism; Mice; Mutagenicity Tests methods; Mutation drug effects; Nanostructures toxicity; Phagocytosis drug effects; RAW 264.7 Cells; Reactive Oxygen Species metabolism; Tumor Necrosis Factor-alpha metabolism</t>
  </si>
  <si>
    <t>Engineered nanomaterials (ENM) are now used in a wide variety of fields, and, thus, their safety should urgently be assessed and secured. It has been suggested that inflammatory responses via the phagocytosis of ENM by macrophages is a key mechanism for their genotoxicity. The present study was conducted to establish a mechanism-based assay to evaluate the genotoxicity of ENM under conditions simulating an in vivo situation, featuring a co-culture system of murine lung resident cells (GDL1) and immune cells (RAW264.7). GDL1 were cultured with or without RAW264.7, exposed to a multi-walled carbon nanotube (MWCNT), and then analyzed for mutagenicity and underlying mechanisms. Mutation frequencies induced in GDL1 by the MWCNT were significantly greater with the co-existence of RAW264.7 than in its absence. Mutation spectra observed in GDL1 co-cultured with RAW264.7 were different from those seen in GDL1 cultured alone, but similar to those observed in the lungs of mice exposed to the MWCNT in vivo. Inflammatory cytokines, such as IL-1β and TNF-α, were produced from RAW264.7 cells treated with the MWCNT. The generation of reactive oxygen species and the formation of 8-oxodeoxyguanosine in GDL1 exposed to the MWCNT were greater in the co-culture conditions than in the single culture conditions. Based on these findings, it is indicated that inflammatory responses are involved in the genotoxicity of MWCNT, and that the presently established, novel in vitro assay featuring a co-culture system of tissue resident cells with immune cells is suitable to evaluate the genotoxicity of ENM. © 2018 The Authors. Cancer Science published by John Wiley &amp; Sons Australia, Ltd on behalf of Japanese Cancer Association.</t>
  </si>
  <si>
    <t>https://umasslowell.idm.oclc.org/login?url=https://search.ebscohost.com/login.aspx?direct=true&amp;db=cmedm&amp;AN=29444368&amp;site=eds-live</t>
  </si>
  <si>
    <t>Sex differences in the inflammatory immune response to multi-walled carbon nanotubes and crystalline silica.</t>
  </si>
  <si>
    <t>Ray JL; Holian A</t>
  </si>
  <si>
    <t>Inhalation toxicology</t>
  </si>
  <si>
    <t>10.1080/08958378.2019.1669743</t>
  </si>
  <si>
    <t>Inflammation chemically induced; Nanotubes, Carbon toxicity; Silicon Dioxide toxicity; Animals; Female; Inflammation immunology; Lung pathology; Male; Mice; Mice, Inbred C57BL; Pulmonary Fibrosis chemically induced; Sex Characteristics</t>
  </si>
  <si>
    <t>Background: Respiratory disease is a leading cause of death and disability worldwide. These diseases frequently present with a sex bias in occurrence and severity, yet the mechanisms responsible for these sex biases is a critically understudied area of basic research. Methods: Male and female C57BL/6 mice were exposed to multi-walled carbon nanotubes (MWCNTs) or crystalline silica (cSiO 2 ) via oropharyngeal aspiration. Acute assessments were conducted 24 h and 7 days after a single exposure. In chronic experiments, mice were exposed to respective particles once per week for 4 weeks and sacrificed 8 weeks after the last exposure. Lung lavage fluid (LLF) was assessed for markers of injury and inflammation. Immune cell populations were analyzed by flow cytometry and histopathology assessment was performed on lung tissue from chronically exposed mice. Results: Female mice exposed to a single dose of MWCNTs generated a greater eosinophilic response than males 24 h and 7 days post-exposure. Eosinophilia was accompanied by elevated type 2 cytokine production in LLF. The exaggerated acute response in females was consistent with lung pathology observed in the chronic model: females had greater alveolitis and epithelial cell hyperplasia compared to males. There were no sex differences 24 h after cSiO 2 exposure, but by 7-day post-exposure female mice had greater airspace neutrophilia and inflammatory cytokine levels compared to males. However, following repeated exposure to cSiO 2 , male mice had worse alveolitis and greater dendritic cell presence within the lungs. Conclusions: Female mice are more susceptible to acute and chronic MWCNT-induced inflammation, but male mice are more susceptible to chronic cSiO 2 -induced lung pathology.</t>
  </si>
  <si>
    <t>https://umasslowell.idm.oclc.org/login?url=https://search.ebscohost.com/login.aspx?direct=true&amp;db=cmedm&amp;AN=31556754&amp;site=eds-live</t>
  </si>
  <si>
    <t>Carboxylated multi-walled carbon nanotubes exacerbated oxidative damage in roots of Vicia faba L. seedlings under combined stress of lead and cadmium.</t>
  </si>
  <si>
    <t>Rong H; Wang C; Yu X; Fan J; Jiang P; Wang Y; Gan X; Wang Y</t>
  </si>
  <si>
    <t>10.1016/j.ecoenv.2018.06.034</t>
  </si>
  <si>
    <t>Cadmium toxicity; Lead toxicity; Nanotubes, Carbon toxicity; Oxidative Stress; Vicia faba drug effects; Ascorbate Peroxidases metabolism; Carboxylic Acids metabolism; Catalase metabolism; HSP70 Heat-Shock Proteins metabolism; Nanotubes, Carbon chemistry; Peroxidase metabolism; Plant Roots drug effects; Plant Roots enzymology; Plant Roots metabolism; Protein Carbonylation; Seedlings drug effects; Seedlings enzymology; Seedlings metabolism; Superoxide Dismutase metabolism; Vicia faba enzymology; Vicia faba growth &amp; development; Vicia faba metabolism</t>
  </si>
  <si>
    <t>Multi-walled carbon nanotubes (MWCNTs) and heavy metals could be absorbed and bioaccumulated by agricultural crops, implicating ecological risks. Herein, the present study investigated the ecotoxicological effects and mechanisms of individual carboxylated MWCNTs (MWCNTs-COOH) (2.5, 5.0 and 10 mg/L) and their combination with 20 µM Pb and 5 µM Cd (shortened as Pb + Cd) on roots of Vicia faba L. seedlings after 20 days of exposure. The results showed that the tested MWCNTs-COOH induced imbalance of nutrient elements, enhanced isozymes and activities of superoxide dismutase (SOD), guaiacol peroxidase (POD), catalase (CAT), and ascorbate peroxidase (APX), resulting in accumulation of carbonylated proteins, elevation of endoproteases (EPs) isozymes, and reduction of HSP70 synthesis in the roots. However, the tested MWCNTs-COOH facilitated the enrichment of Cd, Pb and Na elements, contributing to the decrease of SOD, CAT and APX activities, and the reduction of HSP70 synthesis, whereas the elevation of carbonylated proteins, EP activities and cell necrosis in the roots when Pb + Cd was combined in comparison to the treatments of MWCNTs-COOH, or Pb + Cd alone. Thus, the tested MWCNTs-COOH not only caused oxidative stress, but also aggravated the oxidative damage in the roots exposed to Pb + Cd in the culture solution. Copyright © 2018 Elsevier Inc. All rights reserved.</t>
  </si>
  <si>
    <t>https://umasslowell.idm.oclc.org/login?url=https://search.ebscohost.com/login.aspx?direct=true&amp;db=cmedm&amp;AN=29933131&amp;site=eds-live</t>
  </si>
  <si>
    <t>Carbon nanotubes significantly enhance the biological activity of CpG ODN in chickens</t>
  </si>
  <si>
    <t>Tomporowski, Jason; Heer, Jamille M.; Allan, Brenda; Gomis, Susantha; Aich, Palok</t>
  </si>
  <si>
    <t>S0378517319301723</t>
  </si>
  <si>
    <t>10.1016/j.ijpharm.2019.02.040</t>
  </si>
  <si>
    <t>CpG ODN; Nano conjugation; Macrophage priming; Pathogen clearance; Chicken</t>
  </si>
  <si>
    <t>Synthetic unmethylated cytidine-phosphate-guanosine oligodeoxynucleotides (CpG ODN) is an effective immune stimulant in chicken. To be effective CpG dosage requirement is high. High dosage increases cost of treatment and introduces toxicity. A delivery system using multi-walled carbon nanotubes (MWCNT) is utilized in this study to aid in lowering the effective dose of the immune stimulant. CpG ODNs were attached non-covalently in different ways to multi-walled carbon nanotubes (MWCNT). We assessed and selected an appropriate linking method of CpG ODN with MWCNT followed by cellular uptake studies to establish that MWCNT-conjugated CpG ODNs were delivered better than free CpG ODNs into the cell. It was observed that MWCNT-conjugated CpG ODNs were equally effective in priming the cells in vitro at 1000-fold less concentration than free CpG ODN. In vivo studies revealed that a significantly lower dose of CpG ODN, when given subcutaneously, was enough to protect chickens from a lethal challenge of bacteria. The mechanism of immune stimulation was examined by in vivo cell recruitment and in vitro cytokine production studies. MWCNT-conjugated CpG ODNs are significantly more efficacious and less toxic than free CpG ODN to qualify as a potential immune stimulant.</t>
  </si>
  <si>
    <t>https://umasslowell.idm.oclc.org/login?url=https://search.ebscohost.com/login.aspx?direct=true&amp;db=edselp&amp;AN=S0378517319301723&amp;site=eds-live</t>
  </si>
  <si>
    <t>Multi-walled carbon nanotubes induce oxidative stress, apoptosis, and dysfunction in isolated rat heart mitochondria: protective effect of naringin.</t>
  </si>
  <si>
    <t>10.1007/s11356-020-07943-w</t>
  </si>
  <si>
    <t>Pleural translocation and lesions by pulmonary exposed multi-walled carbon nanotubes.</t>
  </si>
  <si>
    <t>Qiong Wang; Qiqi Wang; Ziyue Zhao; Alexander, David B.; Dahai Zhao; Jiegou Xu; Hiroyuki Tsuda</t>
  </si>
  <si>
    <t>Journal of Toxicologic Pathology</t>
  </si>
  <si>
    <t>10.1293/tox.2019-0075</t>
  </si>
  <si>
    <t>Japanese Society of Toxicologic Pathology</t>
  </si>
  <si>
    <t>CARBON nanotubes; MATERIALS science; LUNG cancer; DOUBLE walled carbon nanotubes; LABORATORY animals; MEDICAL technology; All Other Animal Production; All other miscellaneous animal production; Medical, Dental, and Hospital Equipment and Supplies Merchant Wholesalers; Surgical and Medical Instrument Manufacturing; Surgical Appliance and Supplies Manufacturing</t>
  </si>
  <si>
    <t>asbestos; multi-walled carbon nanotubes; pleural lesions; pleural translocation</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</si>
  <si>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[ABSTRACT FROM AUTHOR] Copyright of Journal of Toxicologic Pathology is the property of Japanese Society of Toxicologic Pathology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</si>
  <si>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https://umasslowell.idm.oclc.org/login?url=https://search.ebscohost.com/login.aspx?direct=true&amp;db=aph&amp;AN=145293280&amp;site=eds-live</t>
  </si>
  <si>
    <t>Airway Exposure to Modified Multi-walled Carbon Nanotubes Perturbs Cardiovascular Adenosinergic Signaling in Mice.</t>
  </si>
  <si>
    <t>Thompson LC; Sheehan NL; Walters DM; Lust RM; Brown JM; Wingard CJ</t>
  </si>
  <si>
    <t>Cardiovascular toxicology</t>
  </si>
  <si>
    <t>10.1007/s12012-018-9487-6</t>
  </si>
  <si>
    <t>Humana Press</t>
  </si>
  <si>
    <t>Adenosine pharmacology; Muscle, Smooth, Vascular drug effects; Myocardial Infarction chemically induced; Myocardial Reperfusion Injury chemically induced; Myocardium metabolism; Nanotubes, Carbon toxicity; Signal Transduction drug effects; Adenosine analogs &amp; derivatives; Animals; Aorta, Thoracic drug effects; Aorta, Thoracic metabolism; Cyclic AMP metabolism; Inhalation Exposure; Lung drug effects; Lung metabolism; Lung pathology; Male; Mice, Inbred ICR; Muscle, Smooth, Vascular metabolism; Myocardial Infarction metabolism; Myocardial Infarction pathology; Myocardial Infarction physiopathology; Myocardial Reperfusion Injury metabolism; Myocardial Reperfusion Injury pathology; Myocardial Reperfusion Injury physiopathology; Myocardium pathology; Nitric Oxide Synthase metabolism; Prostaglandin-Endoperoxide Synthases metabolism; Vasoconstriction drug effects; Vasodilation drug effects</t>
  </si>
  <si>
    <t>The broad list of commercial applications for multi-walled carbon nanotubes (MWCNT) can be further expanded with the addition of various surface chemistry modifications. For example, standard commercial grade MWCNT (C-grade) can be carboxylated (COOH) or nitrogen-doped (N-doped) to suite specific utilities. We previously reported dose-dependent expansions of cardiac ischemia/reperfusion (I/R) injury, 24 h after intratracheal instillation of C-grade, COOH, or N-doped MWCNT in mice. Here, we have tested the hypothesis that airway exposure to MWCNT perturbs cardiovascular adenosinergic signaling, which could contribute to exacerbation of cardiac I/R injury. 100 µL of Vehicle or identical suspension volumes containing 100 µg of C-grade, COOH, or N-doped MWCNT were instilled into the trachea of CD-1 ICR mice. 1 day later, we measured cyclic adenosine monophosphate (cAMP) concentrations in cardiac tissue and evaluated arterial adenosinergic smooth muscle signaling mechanisms related to nitric oxide synthase (NOS) and cyclooxygenase (COX) in isolated aortic tissue. We also verified cardiac I/R injury expansion and examined both lung histology and bronchoalveolar lavage fluid cellularity in MWCNT exposed mice. Myocardial cAMP concentrations were reduced (p &lt; 0.05) in the C-grade group by 17.4% and N-doped group by 13.7% compared to the Vehicle group. Curve fits to aortic ring 2-Cl-Adenosine concentration responses were significantly greater in the MWCNT groups vs. the Vehicle group. Aortic constrictor responses were more pronounced with NOS inhibition and were abolished with COX inhibition. These findings indicate that addition of functional chemical moieties on the surface of MWCNT may alter the biological responses to exposure by influencing cardiovascular adenosinergic signaling and promoting cardiac injury.</t>
  </si>
  <si>
    <t>https://umasslowell.idm.oclc.org/login?url=https://search.ebscohost.com/login.aspx?direct=true&amp;db=cmedm&amp;AN=30382549&amp;site=eds-live</t>
  </si>
  <si>
    <t>Effects of carbon nanotube on denitrification performance of Alcaligenes sp. TB: Promotion of electron generation, transportation and consumption.</t>
  </si>
  <si>
    <t>Wang Z; Chen C; Liu H; Hrynshpan D; Savitskaya T; Chen J; Chen J</t>
  </si>
  <si>
    <t>10.1016/j.ecoenv.2019.109507</t>
  </si>
  <si>
    <t>Alcaligenes metabolism; Denitrification physiology; Nanotubes, Carbon toxicity; Water Purification methods; Biodegradation, Environmental; Cell Membrane drug effects; Cell Membrane metabolism; Denitrification drug effects; Electron Transport; Fatty Acids, Unsaturated metabolism; NAD metabolism; Nitrates isolation &amp; purification</t>
  </si>
  <si>
    <t>Multi-walled carbon nanotubes (MWCNTs) promote biodegradation in water treatment, but the effect of MWCNT on denitrification under aerobic conditions is still unclear. This investigation focused on the denitrification performance of MWCNT and its toxic effects on Alcaligenes sp. TB which showed that 30 mg/L MWCNTs increased NO 3 - removal efficiency from 84% to 100% and decreased the NO 2 - and N 2 O accumulation rates by 36% and 17.5%, respectively. Nitrite reductase and nitrous oxide reductase activities were further increased by 19.5% and 7.5%, respectively. The mechanism demonstrated that electron generation (NADH yield) and electron transportation system activity increased by 14.5% and 104%, respectively. Cell membrane analysis found that MWCNT caused an increase in polyunsaturated fatty acids, which had positive effects on electron transportation and membrane fluidity at a low concentration of 96 mg/kg but caused membrane lipid peroxidation and impaired membrane integrity at a high concentration of 115 mg/L. These findings confirmed that MWCNT affects the activity of Alcaligenes sp. TB and consequently enhances denitrification performance. Copyright © 2019 Elsevier Inc. All rights reserved.</t>
  </si>
  <si>
    <t>https://umasslowell.idm.oclc.org/login?url=https://search.ebscohost.com/login.aspx?direct=true&amp;db=cmedm&amp;AN=31386942&amp;site=eds-live</t>
  </si>
  <si>
    <t>Elucidating differential nano-bio interactions of multi-walled andsingle-walled carbon nanotubes using subcellular proteomics.</t>
  </si>
  <si>
    <t>Ndika JDT; Sund J; Alenius H; Puustinen A</t>
  </si>
  <si>
    <t>10.1080/17435390.2018.1465141</t>
  </si>
  <si>
    <t>Nanotubes, Carbon toxicity; Proteomics methods; A549 Cells; Humans; Mitochondria drug effects; Protein Transport drug effects; Reactive Oxygen Species metabolism</t>
  </si>
  <si>
    <t>Understanding the relationship between adverse exposure events and specific material properties will facilitate predictive classification of carbon nanotubes (CNTs) according to their mechanisms of action, and a safe-by-design approach for the next generation of CNTs. Mass-spectrometry-based proteomics is a reliable tool to uncover the molecular dynamics of hazardous exposures, yet challenges persist with regards to its limited dynamic range when sampling whole organisms, tissues or cell lysates. Here, the simplicity of the sub-cellular proteome was harnessed to unravel distinctive adverse exposure outcomes at the molecular level, between two CNT subtypes. A549, MRC9 and human macrophage cells, were exposed for 24h to non-cytotoxic doses of single-walled or multi-walled CNTs (swCNTs or mwCNTs). Label-free proteomics on enriched cytoplasmic fractions was complemented with analyses of reactive oxygen species (ROS) production and mitochondrial integrity. The extent/number of modulated proteoforms indicated the single-walled variant was more bioactive. Greater enrichment of pathways corresponding to oxido-reductive activity was consistent with greater intracellular ROS induction and mitochondrial dysfunction capacities of swCNTs. Other compromised cellular functions, as revealed by pathway analysis were; ribosome, spliceosome and DNA repair. Highly upregulated proteins (fold change in abundance &gt;6) such as, APOC3, RBP4 and INS are also highlighted as potential markers of hazardous CNT exposure. We conclude that, changes in cytosolic proteome abundance resulting from nano-bio interactions, elucidate adverse response pathways and their distinctive molecular components. Our results indicate that CNT-protein interactions might have a thus far unappreciated significance for protein trafficking, and this warrants further investigation.</t>
  </si>
  <si>
    <t>https://umasslowell.idm.oclc.org/login?url=https://search.ebscohost.com/login.aspx?direct=true&amp;db=cmedm&amp;AN=29688820&amp;site=eds-live</t>
  </si>
  <si>
    <t>The effects of subacute inhaled multi-walled carbon nanotube exposure on signaling pathways associated with cholesterol transport and inflammatory markers in the vasculature of wild-type mice.</t>
  </si>
  <si>
    <t>Davis G; Lucero J; Fellers C; McDonald JD; Lund AK</t>
  </si>
  <si>
    <t>10.1016/j.toxlet.2018.08.004</t>
  </si>
  <si>
    <t>Cholesterol metabolism; Inflammation Mediators metabolism; Nanotubes, Carbon toxicity; Signal Transduction drug effects; ATP Binding Cassette Transporter 1 biosynthesis; Administration, Inhalation; Animals; Cardiovascular Diseases metabolism; Cell Adhesion Molecules biosynthesis; Collagen metabolism; Interleukins biosynthesis; Male; Matrix Metalloproteinases metabolism; Mice; Mice, Inbred C57BL; NF-kappa B metabolism; Reactive Oxygen Species; Scavenger Receptors, Class E biosynthesis; Tumor Necrosis Factor-alpha biosynthesis</t>
  </si>
  <si>
    <t>Exposure to multi-walled carbon nanotubes (MWCNTs) has been associated with detrimental cardiovascular outcomes; however, underlying mechanisms have not yet been fully elucidated. Thus, we investigated alterations in proatherogenic and proinflammatory signaling pathways in C57Bl6/ mice exposed to MWCNTs (1 mg/m 3 ) or filtered air (FA-Controls), via inhalation, for 6 h/day, 14d. Expression of mediators of cholesterol transport, namely the lectin-like oxidized low-density lipoprotein receptor (LOX)-1 and ATP-binding cassette transporter (ABCA)-1, inflammatory markers tumor necrosis factor (TNF)-α and interleukin (IL)-1β/IL-6, nuclear-factor kappa-light-chain-enhancer of activated B cells (NF-κB), intracellular/vascular adhesion molecule(s) (VCAM-1, ICAM-1), and miRNAs (miR-221/-21/-1), associated with cardiovascular disease (CVD), were analyzed in cardiac tissue and coronary vasculature. Cardiac fibrotic deposition, matrix-metalloproteinases (MMP)-2/9, and reactive oxygen species (ROS) were also assessed. MWCNT-exposure resulted in increased coronary ROS production with concurrent increases in expression of LOX-1, VCAM-1, TNF-α, and MMP-2/9 activity; while ABCA-1 expression was downregulated, compared to FA-Controls. Additionally, trends in fibrotic deposition and induction of cardiac TNF-α, MMP-9, IκB Kinase (IKK)-α/β, and miR-221 mRNA expression were observed. Analysis using inhibitors for nitric oxide synthase or NADPH oxidase resulted in attenuated coronary ROS production. These findings suggest that subacute inhalation MWCNT-exposure alters expression of cholesterol transporter/receptors, and induces signaling pathways associated with inflammation, oxidative stress, and CVD in wild-type mice. Copyright © 2018 Elsevier B.V. All rights reserved.</t>
  </si>
  <si>
    <t>https://umasslowell.idm.oclc.org/login?url=https://search.ebscohost.com/login.aspx?direct=true&amp;db=cmedm&amp;AN=30081225&amp;site=eds-live</t>
  </si>
  <si>
    <t>Fujita, Katsuhide; Obara, Sawae; Maru, Junko; Endoh, Shigehisa</t>
  </si>
  <si>
    <t>Toxicology Mechanisms &amp; Methods</t>
  </si>
  <si>
    <t>CARBON nanotubes; REACTIVE oxygen species; ANTIBODY-dependent cell cytotoxicity; ALVEOLAR macrophages; INFLAMMATION; EXTRACELLULAR matrix</t>
  </si>
  <si>
    <t>cytotoxicity; gene expression profiles; macrophages; Multi-walled carbon nanotubes; nanomaterials</t>
  </si>
  <si>
    <t>Multi-walled carbon nanotubes (MWCNTs) have industrial applications in the nanotechnology field. The physico-chemical properties of MWCNTs vary greatly depending on MWCNT manufacture and application. It has been pointed out that their needle shape and high durability are important factors that determine the biopersistence of fibers and can lead to inhalation toxicity or cytotoxicity. In this study, we prepared six suspensions of MWCNTs differing in diameter and length, and performed in vitro cell-based assays for 24 h using NR8383 rat alveolar macrophages. Rigid, needle-shaped MWCNTs with a large diameter (&gt;50 µm) penetrated the cytoplasm and decreased cell survival without generating intracellular reactive oxygen species (ROS), significantly up-regulated many genes involved in inflammatory responses, response to oxidative stress and apoptosis, and extracellular matrix degradation. Bent MWCNTs with a small diameter (&lt;20 µm) were phagocytosed in vacuole-like cellular compartments and decreased cell survival along with intracellular ROS generation. Straight, thin MWCNTs with a small diameter (&lt;20 µm) caused a slight intracellular ROS generation but no decrease in cell viability. Some straight, long, and thin MWCNTs were found in the mitochondria and near the nuclei; however, no mutagenesis was observed. The in vitro cell-based assays showed high cytotoxicity of MWCNTs with a large diameter (&gt;50 µm), moderate and low cytotoxicity of MWCNTs with a small diameter (&lt;20 µm). These results suggested that the diameter of MWCNTs considerably contributes to their cytotoxicity. [ABSTRACT FROM AUTHOR] Copyright of Toxicology Mechanisms &amp; Methods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</si>
  <si>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https://umasslowell.idm.oclc.org/login?url=https://search.ebscohost.com/login.aspx?direct=true&amp;db=aph&amp;AN=145107502&amp;site=eds-live</t>
  </si>
  <si>
    <t>Lim CS; Porter DW; Orandle MS; Green BJ; Barnes MA; Croston TL; Wolfarth MG; Battelli LA; Andrew ME; Beezhold DH; Siegel PD; Ma Q</t>
  </si>
  <si>
    <t>Frontiers in immunology</t>
  </si>
  <si>
    <t>Fullerenes toxicity; Macrophage Activation immunology; Macrophages immunology; Nanotubes, Carbon toxicity; Pneumonia chemically induced; Pneumonia immunology; Animals; Macrophages drug effects; Mice; Pneumonia pathology</t>
  </si>
  <si>
    <t>Pulmonary exposure to certain engineered nanomaterials (ENMs) causes chronic lesions like fibrosis and cancer in animal models as a result of unresolved inflammation. Resolution of inflammation involves the time-dependent biosynthesis of lipid mediators (LMs)-in particular, specialized pro-resolving mediators (SPMs). To understand how ENM-induced pulmonary inflammation is resolved, we analyzed the inflammatory and pro-resolving responses to fibrogenic multi-walled carbon nanotubes (MWCNTs, Mitsui-7) and low-toxicity fullerenes (fullerene C60, C60F). Pharyngeal aspiration of MWCNTs at 40 μg/mouse or C60F at a dose above 640 μg/mouse elicited pulmonary effects in B6C3F1 mice. Both ENMs stimulated acute inflammation, predominated by neutrophils, in the lung at day 1, which transitioned to histiocytic inflammation by day 7. By day 28, the lesion in MWCNT-exposed mice progressed to fibrotic granulomas, whereas it remained as alveolar histiocytosis in C60F-exposed mice. Flow cytometric profiling of whole lung lavage (WLL) cells revealed that neutrophil recruitment was the greatest at day 1 and declined to 36.6% of that level in MWCNT- and 16.8% in C60F-treated mice by day 7, and to basal levels by day 28, suggesting a rapid initiation phase and an extended resolution phase. Both ENMs induced high levels of proinflammatory leukotriene B4 (LTB4) and prostaglandin E2 (PGE2) with peaks at day 1, and high levels of SPMs resolvin D1 (RvD1) and E1 (RvE1) with peaks at day 7. MWCNTs and C60F induced time-dependent polarization of M1 macrophages with a peak at day 1 and subsequently of M2 macrophages with a peak at day 7 in the lung, accompanied by elevated levels of type 1 or type 2 cytokines, respectively. M1 macrophages exhibited preferential induction of arachidonate 5-lipoxygenase activating protein (ALOX5AP), whereas M2 macrophages had a high level expression of arachidonate 15-lipoxygenase (ALOX15). Polarization of macrophages in vitro differentially induced ALOX5AP in M1 macrophages or ALOX15 in M2 macrophages resulting in increased preferential biosynthesis of proinflammatory LMs or SPMs. MWCNTs increased the M1- or M2-specific production of LMs accordingly. These findings support a mechanism by which persistent ENM-induced neutrophilic inflammation is actively resolved through time-dependent polarization of macrophages and enhanced biosynthesis of specialized LMs via distinct ALOX pathways. Copyright © 2020 Lim, Porter, Orandle, Green, Barnes, Croston, Wolfarth, Battelli, Andrew, Beezhold, Siegel and Ma.</t>
  </si>
  <si>
    <t>https://umasslowell.idm.oclc.org/login?url=https://search.ebscohost.com/login.aspx?direct=true&amp;db=cmedm&amp;AN=32595644&amp;site=eds-live</t>
  </si>
  <si>
    <t>Salehcheh, Maryam; Alboghobeish, Soheila; Dehghani, Mohammad Amin; Zeidooni, Leila</t>
  </si>
  <si>
    <t>CARBON nanotubes; OXIDATIVE stress; MITOCHONDRIA; NARINGIN; MITOCHONDRIAL membranes</t>
  </si>
  <si>
    <t>Multi-walled carbon nanotubes (MWCNTs) are material with exclusive features that can be applied in different fields including industrial and medicine. It has been determined that the accumulation of MWCNTs in the organs is along with genotoxic and cytotoxic injuries. Previous studies have shown mitochondrial dysfunction in MWCNTs exposure with cell lines, but their exact mechanisms with isolated mitochondria have remained unclear. The present study evaluated toxicity induced by MWCNTs in isolated rat heart mitochondria and protective effect of naringin. Our results showed that MWCNTs toxicity caused the prevention of heart mitochondrial complex II activity. Treatment of isolated heart mitochondria with MWCNTs led to an increase in mitochondrial reactive oxygen species (ROS) generation, mitochondrial membrane potential (MMP) collapse, and mitochondrial malondialdehyde (MDA) and a decrease in mitochondrial glutathione (GSH) level and mitochondrial catalase (CAT) activity. Pretreatment of isolated heart mitochondria with naringin decreased mitochondrial oxidative damage through decreasing lipid peroxidation, returned mitochondrial complex II changes, decreasing MMP collapse and ROS production, and restoration of GSH level and CAT activity. Our findings indicated that MWCNTs had toxic effects on isolated heart mitochondria by inducing oxidative stress and possibly apoptosis pathway. The protection effects of naringin may be accompanied by mitochondrial conservation by its antioxidant property or due to its free radical scavenging. Our findings indicated that naringin had a possible role in preventing the mitochondria complaints in the heart. [ABSTRACT FROM AUTHOR] Copyright of Environmental Science &amp; Pollution Research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</si>
  <si>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https://umasslowell.idm.oclc.org/login?url=https://search.ebscohost.com/login.aspx?direct=true&amp;db=edb&amp;AN=142762436&amp;site=eds-live</t>
  </si>
  <si>
    <t>In vitro cytotoxicity assessment of pristine and carboxyl-functionalized MWCNTs.</t>
  </si>
  <si>
    <t>10.1016/j.fct.2020.111374</t>
  </si>
  <si>
    <t>Antibacterial properties, mechanism and applications of carbon nanotubes.</t>
  </si>
  <si>
    <t>MAO Yiqin; DING Lijun; WANG Hao; LIU Dan</t>
  </si>
  <si>
    <t>Journal of Functional Materials / Gongneng Cailiao</t>
  </si>
  <si>
    <t>10.3969/j.issn.1001-9371.2018.10.007</t>
  </si>
  <si>
    <t>Chongqing Functional Materials Periodical Press</t>
  </si>
  <si>
    <t>antimicrobial activity; application; carbon nanotubes; mechanism</t>
  </si>
  <si>
    <t>In this paper, the antimicrobial properties, mechanism and application of carbon nanotubes (CNTs) are reviewed. The antimicrobial activity and influencing factors of single-walled carbon nanotubes and multi- walled carbon nanotubes are described. Single-walled carbon nanotubes exhibit high antibacterial performance. Multi-walled carbon nanotubes need to be modified to achieve good antibacterial effect. The action mechanism of carbon nanotubes on bacteria is mainly cell membrane damage, oxidative stress response and cell adhesion and other modes of action. Finally, the application of carbon nanotubes in water purification, medical materials and food antimicrobial materials is also briefly introduced. Due to the toxicity and cost concerns, applications of CNTs face enormous challenges. [ABSTRACT FROM AUTHOR] Copyright of Journal of Functional Materials / Gongneng Cailiao is the property of Chongqing Functional Materials Periodical Press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</si>
  <si>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https://umasslowell.idm.oclc.org/login?url=https://search.ebscohost.com/login.aspx?direct=true&amp;db=aph&amp;AN=133437198&amp;site=eds-live</t>
  </si>
  <si>
    <t>Nonradical transformation of sulfamethoxazole by carbon nanotube activated peroxydisulfate: Kinetics, mechanism and product toxicity.</t>
  </si>
  <si>
    <t>Guan, Chaoting; Jiang, Jin; Pang, Suyan; Ma, Jun; Chen, Xiao; Lim, Teik-Thye</t>
  </si>
  <si>
    <t>10.1016/j.cej.2019.122147</t>
  </si>
  <si>
    <t>BICARBONATE ions; ISOXAZOLES; ACTIVATED carbon; SCISSION (Chemistry); ORGANIC compounds; DYNAMICS; CHLORIDE ions; All Other Miscellaneous Chemical Product and Preparation Manufacturing; All other miscellaneous chemical product manufacturing; Other basic organic chemical manufacturing; All Other Basic Organic Chemical Manufacturing</t>
  </si>
  <si>
    <t>Carbon nanotubes; Nonradical oxidation; Peroxydisulfate; Sulfamethoxazole; Transformation products</t>
  </si>
  <si>
    <t>• SMX was effectively degraded by nonradical activation of PDS in combination with CNT. • Stoichiometric efficiency of SMX oxidized vs PDS consumed in the presence of CNT was calculated. • Aniline moiety in SMX molecule was the reactive site for attack by nonradical reactive species. • Degradation of SMX involved hydroxylation, isoxazole ring opening, and sulfonamide N S bond cleavage. • Ecotoxicity of transformation products was estimated by ECOSAR program. In this work, the transformation of sulfamethoxazole (SMX) by peroxydisulfate (PDS) activated with one multi-walled carbon nanotube (CNT) via a nonradical pathway was examined, and the underlying reaction mechanism was explicated. The nonradical PDS/CNT process exhibited considerable reactivity toward SMX, and the oxidation of SMX was enhanced by the decrease of solution pH. The addition of background inorganic ions (i.e., bicarbonate and chloride ion) showed ignorable impacts on SMX transformation, while natural organic matter resulted in the decrease of SMX oxidation rate. The stoichiometric efficiency of SMX degraded vs PDS consumed in the presence of CNT was obviously higher compared to that obtained in the case of zero-valent iron (a common heterogeneous metal activator for PDS). The oxidation of sub-structural model compounds in the PDS/CNT process unveiled that the main reactive functional group of SMX molecule for attack by nonradical reactive species was aniline moiety, while the isoxazole moiety could also be slowly oxidized. A total of six oxidation products were identified during SMX treatment by the PDS/CNT process, and their generation pathways mainly included hydroxylation, isoxazole ring opening, and sulfonamide N S bond cleavage. Ecotoxicity analysis by ECOSAR showed that the toxicity of these products was generally lower than parent SMX. Consequently, this work demonstrate that the emerging PDS/CNT oxidation technology is likely a prospective candidate for destruction of SMX in water and wastewaters. [ABSTRACT FROM AUTHOR] Copyright of Chemical Engineering Journal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</si>
  <si>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https://umasslowell.idm.oclc.org/login?url=https://search.ebscohost.com/login.aspx?direct=true&amp;db=aph&amp;AN=138728259&amp;site=eds-live</t>
  </si>
  <si>
    <t>10.1080/17435390.2018.1430258</t>
  </si>
  <si>
    <t>Comparative toxicity of three differently shaped carbon nanomaterials on Daphnia magna: does a shape effect exist?</t>
  </si>
  <si>
    <t>Bacchetta R; Santo N; Valenti I; Maggioni D; Longhi M; Tremolada P</t>
  </si>
  <si>
    <t>Daphnia drug effects; Nanotubes, Carbon chemistry; Nanotubes, Carbon toxicity; Animals; Dose-Response Relationship, Drug; Graphite chemistry; Graphite toxicity; Suspensions</t>
  </si>
  <si>
    <t>The acute toxicity of three differently shaped carbon nanomaterials (CNMs) was studied on Daphnia magna, comparing the induced effects and looking for the toxic mechanisms. We used carbon nano-powder (CNP), with almost spherical primary particle morphology, multi-walled carbon nanotubes (CNTs), tubes of multi-graphitic sheets, and cubic-shaped carbon nanoparticles (CNCs), for which no ecotoxicological data are available so far. Daphnids were exposed to six suspensions (1, 2, 5, 10, 20 and 50 mg L -1 ) of each CNM, and then microscopically analyzed. Ultrastructural analyses evidenced cellular uptake of nanoparticle in CNP and CNT exposed groups, but not in samples exposed to CNCs. Despite this difference, very similar effects were observed in tissues exposed to the three used CNMs: empty spaces between cells, cell detachment from the basal lamina, many lamellar bodies and autophagy vacuoles. These pathological figures were qualitatively similar among the three groups, but they differed in frequency and severity. CNCs caused the most severe effects, such as partial or complete dissolution of the brush border and thinning of the digestive epithelium. Being the cubic shape not allowed to be internalized into cells, but more effective than others in determining physical damages, we can conclude that shape is an important factor for driving nanoparticle uptake by cells and for determining the acute toxicological endpoints. Shape also plays a key role in determining the kind and the severity of pathologies, which are linked to the physical interactions of CNMs with the exposed tissues.</t>
  </si>
  <si>
    <t>https://umasslowell.idm.oclc.org/login?url=https://search.ebscohost.com/login.aspx?direct=true&amp;db=cmedm&amp;AN=29385892&amp;site=eds-live</t>
  </si>
  <si>
    <t>Characterization of functionalized multiwalled carbon nanotubes and comparison of their cellular toxicity between HEK 293 cells and zebra fish in vivo.</t>
  </si>
  <si>
    <t>Chowdhry A; Kaur J; Khatri M; Puri V; Tuli R; Puri S</t>
  </si>
  <si>
    <t>Heliyon</t>
  </si>
  <si>
    <t>10.1016/j.heliyon.2019.e02605</t>
  </si>
  <si>
    <t>Carbon nanotubes (CNTs) hold tremendous potential due to their unique and modifiable properties. Their robust biological applications necessitate minimizing their cytotoxicity and increasing the solubilization. In the present manuscript, we have functionalized multiwalled carbon nanotubes (MWCNTs) using defect functionalization methodology to covalently bind carboxy and amino groups on their walls. This functionalization was reassured through fourier-transform infrared spectroscopy (FTIR), energy dispersive x-ray analysis (EDX), elemental and field emission scanning electron microscopy (FE-SEM) analysis. The observations demonstrated that addition of carboxy as well as amino groups on MWCNTs, besides enabling MWCNTs solubilization also significantly ameliorated the cytotoxicity and the oxidative stress in comparison to pristine MWCNTs. It is envisaged that changes in agglomeration of the functionalized MWCNTs and the acquired surface charge is the reason for the reduction of cytotoxicity. Zebra fish embryo model test system employed for in vivo analysis of the MWCNTs showed no significant toxicity on account of any nanoparticle tested pointing towards intrinsic mechanisms in place for deterring the damage in complex organisms. Overall, the observations besides pointing towards functionalized MWCNTs effectiveness towards weakening the toxicity of pristine MWCNTs also caution for extrapolating in vitro data to in vivo observations. The observations further lend credibility for exploiting the zebra fish as a model system for analyzing the effects of MWCNTs functionalization. © 2019 The Authors.</t>
  </si>
  <si>
    <t>https://umasslowell.idm.oclc.org/login?url=https://search.ebscohost.com/login.aspx?direct=true&amp;db=cmedm&amp;AN=31687491&amp;site=eds-live</t>
  </si>
  <si>
    <t>Effects of exposure of adult mice to multi-walled carbon nanotubes on the liver lipid metabolism of their offspring.</t>
  </si>
  <si>
    <t>Zhang, Hong-yu; Chen, Ru-long; Shao, Yang; Wang, Hua-lin; Liu, Zhi-guo</t>
  </si>
  <si>
    <t>Toxicology Research</t>
  </si>
  <si>
    <t>10.1039/c8tx00032h</t>
  </si>
  <si>
    <t>All Other Basic Organic Chemical Manufacturing; Other basic organic chemical manufacturing; CARBON nanotubes; LIVER lipids; LIPID metabolism; CHLORAL; MACROPHAGES</t>
  </si>
  <si>
    <t>Objective: To explore the toxicity of multi-walled carbon nanotubes (MWCNTs) on the liver lipid metabolism of offspring mice and the possible mechanisms involved. Method: Virgin female (16–18 g) and male (18–20 g) C57BL/6 mice were randomly divided into two groups: Control group and Test group. After anesthesia with chloral hydrate, the mice were administered 50 μL saline or dust solution by intratracheal instillation (Control group: 50 μL saline; Test group: 15 mg kg−1 MWCNTs). Mice were injected with these doses once a week for 13 weeks. Then, male and female mice in the same group were allowed to mate to produce offspring. The pups were fed with normal diet until the end of the experiment (12 weeks old). The offspring mice were sacrificed by decapitation to detect the blood biochemistry and the expression of genes and proteins. Results: Compared with the Control group, MWCNTs significantly reduced the weight of offspring mice (male and female) and led to histopathological changes in the liver tissues. The expression of liver fat synthesis gene significantly increased (P &lt; 0.05 or P &lt; 0.01). The expression of genes and proteins involved in the inflammatory reactions appeared to be abnormal (P &lt; 0.05 or P &lt; 0.01). Conclusion: Exposure of adult mice to MWCNTs can affect the expression of fatty acid synthesis genes in the liver tissues of offspring mice, leading to disruption of liver function and accumulation of lipid droplets in the hepatocytes. The imbalance between M1 and M2 liver macrophage phenotypes may be one of the underlying mechanisms of action of MWCNTs leading to disordered fatty acid synthesis in offspring mice.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</si>
  <si>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https://umasslowell.idm.oclc.org/login?url=https://search.ebscohost.com/login.aspx?direct=true&amp;db=edb&amp;AN=143249704&amp;site=eds-live</t>
  </si>
  <si>
    <t>Wastewater treatment nexus: Carbon nanomaterials towards potential aquatic ecotoxicity</t>
  </si>
  <si>
    <t>Zhang, Chaofan; Chen, Xi; Ho, Shih-Hsin</t>
  </si>
  <si>
    <t>edsgcl.666672751</t>
  </si>
  <si>
    <t>10.1016/j.jhazmat.2021.125959</t>
  </si>
  <si>
    <t>Molecular dynamics -- Electric properties -- Analysis; Catalysis -- Electric properties -- Analysis; Humic acid -- Electric properties -- Analysis; Graphite -- Analysis -- Electric properties; Adsorption -- Electric properties -- Analysis; Polycyclic aromatic hydrocarbons -- Analysis -- Electric properties; Graphene -- Analysis -- Electric properties; Lignin -- Electric properties -- Analysis; Nanotubes -- Electric properties -- Analysis; Sewage -- Purification; Niche (Ecology) -- Electric properties -- Analysis</t>
  </si>
  <si>
    <t>Keywords Carbon nanomaterials; Aquatic toxicity; Wastewater treatment; Dimensional; Bibliometrics Highlights * AOPs are the motive force to develop CNMs application for wastewater treatment. * Coupling CNMs with membrane technology can reduce the aquatic toxicity risk. * The aquatic toxicity of CNMs still lacks comprehensive attention. * Further evaluations of joint toxicity and nanocomposite effect will be imperative. * Divergent consequences will be narrowed from perspectives of the ecological niche. Abstract Carbon nanomaterials (CNMs) provide an effective solution and a novel advancement for wastewater treatment. In this review, a total of 3823 bibliographic records derived from recent 10 years are visualized based on scientometric analysis. The results indicate metal-free CNMs-mediated advanced oxidation processes (AOPs) might be a motive force to develop CNMs application for wastewater treatment; however, corresponding evaluations of aquatic toxicity still lack sufficient attention. Therefore, recent breakthroughs and topical innovations related to prevalent wastewater treatment technologies (i.e., adsorption, catalysis and membrane separation) using three typical dimensional CNMs (nanodiamonds, carbon nanotubes, and graphene-based nanomaterials) are comprehensively summarized in-depth, along with a compendious introduction to some novel techniques (e.g., computational simulation) for identifying reaction mechanisms. Then, current research focusing on CNMs-associated aquatic toxicity is discussed thoroughly, mainly demonstrating: (1) the adverse effects on aquatic organisms should not be overlooked prior to large-scale CNMs application; (2) divergent consequences can be further reduced if the ecological niche of aquatic organisms is emphasized; and (3) further investigations on joint toxicity can provide greater beneficial insight into realistic exposure scenarios. Finally, ongoing challenges and developmental directions of CNMs-based wastewater treatment and evaluation of its aquatic toxicity are pinpointed and shaped in terms of future research. Abbreviations 0D, Zero-dimensional; 1D, One-dimensional; 2D, Two-dimensional; AOPs, Advanced oxidation processes; CNMs, Carbon nanomaterials; CNTs, Carbon nanotubes; DNA, Deoxyribonucleic acid; EPS, Extracellular polymeric substances; EAOPs, Electrochemical advanced oxidation processes; GNDs, Graphited nanodiamonds; GNMs, Graphene-based nanomaterials; GNRs, Graphene nanoribbons; GO, Graphene oxide; GH, Graphene hydrogel; LiP, Lignin peroxidase; MDs, Molecular dynamics; MnP, Manganese peroxidase; MWCNTs, Multi-walled carbon nanotubes; NDs, Nanodiamonds; NOM, Natural organic matter; (1)O.sub.2, Singlet oxygen; ONDs, Oxidized nanodiamonds; ODA, 1-octadecylamine; PS, Persulfate; PAH, Polycyclic aromatic hydrocarbon; PDS, Peroxydisulfate; PMS, Peroxymonosulfate; rGO, Reduced graphene oxide; ROS, Reactive oxygen species; SI, Supplement information; SWCNTs, Single-walled carbon nanotubes; TBZ, Thiabendazole; VA-CNTs, Vertically aligned carbon nanotubes Author Affiliation: State Key Laboratory of Urban Water Resource and Environment, School of Environment, Harbin Institute of Technology, Harbin 150090, PR China * Corresponding author. Article History: Received 21 March 2021; Revised 14 April 2021; Accepted 20 April 2021 (miscellaneous) Editor: Dr. Rinklebe Jörg Byline: Chaofan Zhang, Xi Chen, Shih-Hsin Ho [stephen6949@hit.edu.cn] (*)</t>
  </si>
  <si>
    <t>https://umasslowell.idm.oclc.org/login?url=https://search.ebscohost.com/login.aspx?direct=true&amp;db=edsgao&amp;AN=edsgcl.666672751&amp;site=eds-live</t>
  </si>
  <si>
    <t>Adsorption behavior of engineered carbons and carbon nanomaterials for metal endocrine disruptors: Experiments and theoretical calculation.</t>
  </si>
  <si>
    <t>Zhang C; Wang W; Duan A; Zeng G; Huang D; Lai C; Tan X; Cheng M; Wang R; Zhou C; Xiong W; Yang Y</t>
  </si>
  <si>
    <t>10.1016/j.chemosphere.2019.01.128</t>
  </si>
  <si>
    <t>Adsorption; Charcoal chemistry; Endocrine Disruptors chemistry; Nanotubes, Carbon chemistry; Density Functional Theory; Metals toxicity; Nanostructures; Water Pollutants, Chemical chemistry</t>
  </si>
  <si>
    <t>Adsorption behaviors and mechanisms of metal endocrine disruptors (Pb 2+ , Cd 2+ , and Hg 2+ ) by pyrogenic carbonaceous materials including engineered carbons (biochar and activated carbon) and carbon nanomaterials (multi-walled carbon nanotubes and graphene oxide) have been investigated by experimental and density functional theory (DFT) studies. The adsorption isotherms of metal endocrine disruptors on carbonaceous materials were better fitted by Langmuir models. The adsorption capacities were in the order as follows: GO &gt; BC600 &gt; BC300 &gt; CNT &gt; AC for Pb 2+ , GO &gt; BC300 &gt; AC &gt; BC600 &gt; CNT for Cd 2+ , and GO &gt; BC300 ≥ AC &gt; CNT &gt; BC600 for Hg 2+ , respectively. The DFT-computed binding energy (kcal/mol) of different oxygen-containing functional groups with metal endocrine disruptors followed the orders: (ⅰ) CMCOCPb (-136.70) &gt; CM-COO - -Pb (-91.58) &gt; CMCOPb (-33.57) &gt; CMOHPb (-4.69), (ⅱ) CM-COO - -Cd (-45.91) &gt; CMCOCCd (-4.49) &gt; CMOHCd (-3.68) &gt; CMCOCd (1.08), (ⅲ) CM-COO - -Hg (-25.51) &gt; CMCOCHg (-3.58) &gt; CMOHHg (-0.63) &gt; CMCOHg (0.23). And COC has the highest binding energy for Pb 2+ , whereas COC has much lower binding energy for Cd 2+ and Hg 2+ . Comprehensively considering DFT calculations, competitive adsorption results and the cost analysis, this work may provide insights into the design of selective adsorbent for specific contaminant. Copyright © 2019 Elsevier Ltd. All rights reserved.</t>
  </si>
  <si>
    <t>https://umasslowell.idm.oclc.org/login?url=https://search.ebscohost.com/login.aspx?direct=true&amp;db=cmedm&amp;AN=30708152&amp;site=eds-live</t>
  </si>
  <si>
    <t>Profiling Non-Coding RNA Changes Associated with 16 Different Engineered Nanomaterials in a Mouse Airway Exposure Model.</t>
  </si>
  <si>
    <t>Ndika, Joseph; Karisola, Piia; Kinaret, Pia; Ilves, Marit; Alenius, Harri; Martins, Natália; Rodrigues, Célia F.; Thangadurai, Devarajan</t>
  </si>
  <si>
    <t>Cells (2073-4409)</t>
  </si>
  <si>
    <t>10.3390/cells10051085</t>
  </si>
  <si>
    <t>NON-coding RNA; LINCRNA; MULTIWALLED carbon nanotubes; NANOSTRUCTURED materials; COPPER oxide</t>
  </si>
  <si>
    <t>Perturbations in cellular molecular events and their associated biological processes provide opportunities for hazard assessment based on toxicogenomic profiling. Long non-coding RNAs (lncRNAs) are transcribed from DNA but are typically not translated into full-length proteins. Via epigenetic regulation, they play important roles in organismal response to environmental stress. The effects of nanoparticles on this important part of the epigenome are understudied. In this study, we investigated changes in lncRNA associated with hazardous inhalatory exposure of mice to 16 engineered nanomaterials (ENM)–4 ENM (copper oxide, multi-walled carbon nanotubes, spherical titanium dioxide, and rod-like titanium dioxide particles) with 4 different surface chemistries (pristine, COOH, NH2, and PEG). Mice were exposed to 10 µg of ENM by oropharyngeal aspiration for 4 consecutive days, followed by cytological analyses and transcriptomic characterization of whole lung tissues. The number of significantly altered non-coding RNA transcripts, suggestive of their degrees of toxicity, was different for each ENM type. Particle surface chemistry and shape also had varying effects on lncRNA expression. NH2 and PEG caused the strongest and weakest responses, respectively. Via correlational analyses to mRNA expression from the same samples, we could deduce that significantly altered lncRNAs are potential regulators of genes involved in mitotic cell division and DNA damage response. This study sheds more light on epigenetic mechanisms of ENM toxicity and also emphasizes the importance of the lncRNA superfamily as toxicogenomic markers of adverse ENM exposure. [ABSTRACT FROM AUTHOR] Copyright of Cells (2073-4409)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</si>
  <si>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https://umasslowell.idm.oclc.org/login?url=https://search.ebscohost.com/login.aspx?direct=true&amp;db=edb&amp;AN=150476541&amp;site=eds-live</t>
  </si>
  <si>
    <t>Ovarian toxicity of nanoparticles</t>
  </si>
  <si>
    <t>Santacruz-Márquez, Ramsés; González-De los Santos, Marijose; Hernández-Ochoa, Isabel</t>
  </si>
  <si>
    <t>Reproductive Toxicology</t>
  </si>
  <si>
    <t>edsgcl.667139588</t>
  </si>
  <si>
    <t>10.1016/j.reprotox.2021.06.002</t>
  </si>
  <si>
    <t>Food -- Safety and security measures; Superoxide; Cerium; Follicle-stimulating hormone; Hormones; Personal care industry; Ferric oxide; Luteinizing hormone; Estradiol; Nanoparticles; Biological response modifiers; Silica; Metallic oxides; Peroxides; RNA; Transforming growth factors; Telomerase; Iron compounds; Tuberous sclerosis; Toiletries; Phosphatases; Antigens; Protein kinases; Proteins; Polyols; Cytochrome P-450</t>
  </si>
  <si>
    <t>Keywords Nanoparticles; Ovarian follicles; Oocyte; Mechanisms of toxicity; Physicochemical characteristics Highlights * Nanoparticles exposure may potentially induce ovarian toxicity. * Nanoparticles physicochemical characteristics importantly influence ovarian toxicity. * Several mechanisms of toxicity may regulate the nanoparticles toxic effects. Abstract The ovary is a highly important organ for female reproduction. The main functions include sex steroid hormone synthesis, follicular development, and achievement of oocyte meiotic and development competence for proper fertilization. Nanoparticle (NP) exposure is becoming unavoidable because of its wide use in different products, including cosmetics, food, health, and personal care products. Studies examining different nonreproductive tissues or systems have shown that characteristics such as the size, shape, core material, agglomeration, and dissolution influence the effects of NPs. However, most studies evaluating NP-mediated reproductive toxicity have paid little or no attention to the influence of the physicochemical characteristics of NP on the observed effects. As accumulating evidence indicates that NP may reach the ovary to impair proper functions, this review summarizes the available data on NP accumulation in ovarian tissue, as well as data describing toxicity to ovarian functions, including sex steroid hormone production, follicular development, oocyte quality, and fertility. Due to their toxicological relevance, this review also describes the main physicochemical characteristics involved in NP toxicity and the importance of considering NP physicochemical characteristics as factors influencing the ovarian toxicity of NPs. Finally, this review summarizes the main mechanisms of toxicity described in ovarian cells. Abbreviations Ag, silver; AKT, protein kinase B; Al, aluminium; AMH, antimüllerian hormone; APTMS, aminopropyltrimethoxysilane; ATM, ataxia telangiectasia mutated; Au, gold; BAX, Bcl-2-associated X protein; Bcl2, B cell leukemia/lymphoma 2; BFB, blood follicular barriers; BPA, bisphenol A; BSA, bovine serum albumin BW body weight; Cas-3, caspase 3; Cas-9, caspase 9; CAT, catalase; Ce, cerium; CeO.sub.2, Cerium oxide; CHK-2, Checkpoint kinase 2; CHOK-1, chinese hamster ovary cell line; CuNPs, copper nanoparticle; Cx37, connexin 37; Cx43, connexin 43; CYP11A1, cytochrome P450 Family 11 Subfamily A Member 1; CYP17A1, cytochrome P450 Family 17 Subfamily A Member 1; CYP19A1, cytochrome P450 Family 19 Subfamily A Member 1; Dazl, Deleted in azoospermia-like; DCHF-DA, 2'-7'dichlorofluorescin diacetate; Ddx4, DEAD-Box Helicase 4; DES, diethylstilbestrol; DLS, Dynamic Light Scattering; DMSO, dimethyl sulfoxide; DNA, deoxyribonucleic acid; DON, 6-diazo-5-oxo-L-norleucine; Dpp, days post partum; Dppa3, Developmental Pluripotency Associated 3; E.sub.2, estradiol; E2F1, E2F Transcription Factor 1; EFSA, European Food Safety Authority; Fe.sub.2O.sub.3, ferric oxide; Fe.sub.3O.sub.4, ferrous-ferric oxide; Figla, factor in the germline alpha; FOXO3, protein kinase SGK mediates survival signals by phosphorylating the forkhead transcription factor FKHRL1; FSH, follicle stimulating hormone; FSHR, follicle stimulating hormone receptor; GJIC, gap junction intercellular communication; GnRH, gonadotropin-releasing hormone; GST, glutathione S-transferases; GVBD, germinal vesicle breakdown; H.sub.2O.sub.2, hydrogen peroxide; HaCat, human epidermal keratinocyte; Hd, Hydrodynamic diameter; HepG2, liver hepatocellular cells; HO( · ), hydroxyl radical; Hsd17b, 17[beta]-Hydroxysteroid dehydrogenases; Hsd3b, 3[beta]-Hydroxysteroid dehydrogenase/[DELTA](5-4)isomerase; Hsd3b1, Hydroxy-Delta-5-Steroid Dehydrogenase 3 Beta- And Steroid Delta-Isomerase 1; IC.sub.50, half maximal inhibitory concentration; ifitm3, Interferon-induced transmembrane protein 3; IONP, magnetic iron oxide nanoparticle; i.p, intraperitoneal; IVF, in vitro fertilization; i.t., intratracheal instillation; LD.sub.50, median lethal dose; LDH, lactate dehydrogenase; LH, luteinizing hormone; LHR, luteinizing hormone receptor; Lhx8, LIM homeobox 8; MDA, malondialdehyde; MII, metaphase II; mRNA, messenger RNA; MSNs, mesoporous sílica nanoparticle; MTT, 3-[45-dimethylthiazol-2-yl]-2,5 diphenyl tetrazolium bromide; mV, millivolts; MWCNT, multi-walled carbon nanotubes; Ni, niquel; Nm, nanometers; Nmol, nanomoles; Nobox, newborn ovary homeobox; NP, nanoparticles; NRs, nanorods; nZVI, zero valent iron particles; O(2-), superoxide anion; P53, tumor protein p53; p70S6K, Ribosomal protein S6 kinase beta-1; P73, tumor protein p73; PCNA, proliferating cell nuclear antigen; PEG, polyethylene glycol; PI3K, phosphoinositide 3-kinase; p-mTOR, phosphorylated mammalian target of rapamycin; PND, postnatal day; p.o., per oral; p-p70S6K1, phosphorylated ribosomal protein S6 kinase beta-1; Prdm1, PR domain containing 1 with ZNF domain; PTEN, phosphatase and tensin homolog; QDs, quantum dots; ROS, reactive oxygen species; rpS6, ribosomal protein S6; Scyp3, Synaptonemal Complex Protein 3; Se, selenium; SiO.sub.2, silicon dioxide; SOD, superoxide dismutase; SPION, superparamagnetic iron oxide nanoparticles; StAR, steroidogenic acute regulatory protein; Stra8, Stimulated By Retinoic Acid 8; T3, triiodothyronine; T4, thyroxine; TEM, transmission electron microscopy; Tert, Telomerase reverse transcriptase; TGF- [beta]R1, transforming growth factor beta receptor I; TGF, transforming growth factor; TGF-[beta]1, transforming growth factor beta; TiO.sub.2, titanium dioxide; TSC1, tuberous sclerosis 1; TSC2, tuberous sclerosis 2; ZnO, zinc oxide Author Affiliation: Departamento de Toxicología, Centro de Investigación y de Estudios Avanzados del Instituto Politécnico Nacional (Cinvestav), Av. Instituto Politécnico Nacional 2508, Col. San Pedro Zacatenco, Ciudad de México 07360, Mexico * Corresponding author at: Departamento de Toxicología, Cinvestav, Av. Instituto Politécnico Nacional 2508, Colonia San Pedro Zacatenco, Ciudad de México, 07360, Mexico. Article History: Received 5 February 2021; Revised 30 May 2021; Accepted 1 June 2021 (miscellaneous) Handling Editor: Dr. Bal-Price Anna Byline: Ramsés Santacruz-Márquez, Marijose González-De los Santos, Isabel Hernández-Ochoa [mihernandez@cinvestav.mx]</t>
  </si>
  <si>
    <t>https://umasslowell.idm.oclc.org/login?url=https://search.ebscohost.com/login.aspx?direct=true&amp;db=edsghw&amp;AN=edsgcl.667139588&amp;site=eds-live</t>
  </si>
  <si>
    <t>Endoplasmic reticulum stress mediated apoptosis via JNK in MWCNT-exposed in vitro systems: size, surface functionalization and cell type specificity.</t>
  </si>
  <si>
    <t>Chatterjee N; Choi J</t>
  </si>
  <si>
    <t>The Journal of toxicological sciences</t>
  </si>
  <si>
    <t>10.2131/jts.45.305</t>
  </si>
  <si>
    <t>Doku Sayō Kenkyūkai</t>
  </si>
  <si>
    <t>Apoptosis physiology; Endoplasmic Reticulum Stress physiology; JNK Mitogen-Activated Protein Kinases; Mitogen-Activated Protein Kinases; Nanotubes, Carbon adverse effects; Cells, Cultured; Humans</t>
  </si>
  <si>
    <t>The aim of the present study was to evaluate the underlying mechanism of multi-walled carbon nanotubes (MWCNT) induced cellular response and their potential cross-talk, specifically, between endoplasmic reticulum (ER) stress, MAPK activation and apoptosis and how these nano-bio interactions depend on the physico-chemical properties of MWCNT. For this purpose, human bronchial epithelial (Beas2B) and human hepatoma (HepG2) cell lines, were exposed to five kinds of MWCNTs which differ in functionalization and aspect ratios. Tissue-specific sensitivity was evident for calcium homeostasis, ER-stress response, MAPK activation and apoptosis, which further depended on surface functionalization as well as aspect ratios of MWCNT. By applying specific pharmaceutical inhibitors, relevant biomarkers gene and proteins expressions, we found that possibly MWCNT induce activation of IRE1α-XPB1 pathway-mediated ER-stress response, which in turn trigger apoptosis through JNK activation in both type of cells but with variable intensity. The information presented here would have relevance in better understanding of MWCNT toxicity and their safer applications.</t>
  </si>
  <si>
    <t>https://umasslowell.idm.oclc.org/login?url=https://search.ebscohost.com/login.aspx?direct=true&amp;db=cmedm&amp;AN=32493873&amp;site=eds-live</t>
  </si>
  <si>
    <t>A review on in vivo and in vitro nanotoxicological studies in plants: A headlight for future targets</t>
  </si>
  <si>
    <t>Tarrahi, Roshanak; Mahjouri, Sepideh; Khataee, Alireza</t>
  </si>
  <si>
    <t>edsgcl.648930208</t>
  </si>
  <si>
    <t>10.1016/j.ecoenv.2020.111697</t>
  </si>
  <si>
    <t>Plants -- Analysis</t>
  </si>
  <si>
    <t>Keywords Nanomaterials; Nanotoxicology; In vivo; In vitro; Environmental nanotoxicity Highlights * The latest phytotoxicological implications of nanomaterials in vivo and in vitro. * The latest metrics based on biological dose-response and standards. * Nanotoxicity analyses via culture media, plant species, density, and dose delivery. * A comprehensive mixture of in situ, in vivo and in vitro nanotoxicological analyses. Abstract Owing to the unique properties and useful applications in numerous fields, nanomaterials (NMs) received a great attention. The mass production of NMs has raised major concern for the environment. Recently, some altered growth patterns in plants have been reported due to the plant-NMs interactions. However, for NMs safe applications in agriculture and medicine, a comprehensive understanding of bio-nano interactions is crucial. The main goal of this review article is to summarize the results of the toxicological studies that have shown the in vitro and in vivo interactions of NMs with plants. The toxicity mechanisms are briefly discussed in plants as the defense mechanism works to overcome the stress caused by NMs implications. Indeed, the impact of NMs on plants varies significantly with many factors including physicochemical properties of NMs, culture media, and plant species. To investigate the impacts, dose metrics is an important analysis for assaying toxicity and is discussed in the present article to broadly open up different aspects of nanotoxicological investigations. To access reliable quantification and measurement in laboratories, standardized methodologies are crucial for precise dose delivery of NMs to plants during exposure. Altogether, the information is significant to researchers to describe restrictions and future perspectives. List of abbreviations CTAMABC, a rapid and efficient oxidation of organic compounds in microwave condition with new phase transfer oxidative agent; CNTs, carbon nanotubes; CAT, catalase; CFUF, cross-flow ultra-filtration; DCS, differential centripetal sedimentation; DLS, dynamic light scattering; ER, endoplasmic reticulum; EDX, energy dispersive X-ray; ENMs, engineered nanomaterials; FFF-ICP-MS, field flow fractionation with inductively coupled plasma mass spectrometry; Fl-FFF, flow FFF; FT-IR, Fourier-transform infrared spectroscopy; HDC, hydrodynamic chromatography; MDA, malondialdehyde; MSNs, mesoporous silica nanoparticles; MAPK, mitogen-activated protein kinase; MWCNTs, multi-walled carbon nanotubes; NTA, nano tracking analysis; NMs, nanomaterials; NPs, nanoparticles; NR, neutral red; PPO, polyphenol oxidase; POD, peroxidase; PAL, phenylalanine ammonialyase; PUFA, polyunsaturated fatty acids; PUFA-OOH, polyunsaturated fatty acids hydroperoxide; QDs, quantum Dots; ROS, reactive oxygen species; RFN, relative frond number; SEM, scanning electron microscopy; Sd-FFF, sedimentation FFF; SP-ICP-MS, single-particle ICP-MS; SOD, superoxide dismutase; TLC, thin layer chromatography; TEM, transmission electron microscopy; XAS, X-ray absorption spectroscopy; XRD, X-ray powder diffraction Author Affiliation: (a) Health Promotion Research Center, Iran University of Medical Sciences, 14496--14535 Tehran, Iran (b) Department of Biological Sciences, Faculty of Basic Sciences, Higher Education Institute of Rab-Rashid, Tabriz, Iran (c) Research Laboratory of Advanced Water and Wastewater Treatment Processes, Department of Applied Chemistry, Faculty of Chemistry, University of Tabriz, 51666--16471 Tabriz, Iran (d) ?eoples&amp;apos; Friendship University of Russia (RUDN University), 6 Miklukho-Maklaya Street, Moscow 117198, Russian Federation * Corresponding author. Article History: Received 14 August 2020; Revised 1 November 2020; Accepted 18 November 2020 (miscellaneous) Edited by: Professor Bing Yan Byline: Roshanak Tarrahi (a), Sepideh Mahjouri (b), Alireza Khataee [a_khataee@tabrizu.ac.ir] (c,d,*)</t>
  </si>
  <si>
    <t>https://umasslowell.idm.oclc.org/login?url=https://search.ebscohost.com/login.aspx?direct=true&amp;db=edsgao&amp;AN=edsgcl.648930208&amp;site=eds-live</t>
  </si>
  <si>
    <t>Kyriakidou, K.; Brasinika, D.; Trompeta, A.F.A.; Bergamaschi, E.; Karoussis, I.K.; Charitidis, C.A.</t>
  </si>
  <si>
    <t>ACUTE toxicity testing; EPITHELIAL cells; CELL membranes; INDUSTRIAL safety; SCANNING electron microscopy; CELL survival</t>
  </si>
  <si>
    <t>CNTs; Cytotoxicity; Exposure; Functionalization; Nanosafety; SEM</t>
  </si>
  <si>
    <t>The wide use of carbon nanotubes (CNTs) in consumer products, i.e. composites, coatings, food packaging, etc, raise concerns about the adverse effects that CNTs can induce in humans and environment. Yet, there is no global consensus regarding risks that CNTs may pose, while controversial evidence exists also on the toxic effects associated with chemical surface modification, a prerequisite for their incorporation in different matrices. Moreover, there is limited information available about the underlying mechanisms, especially when cells' interactions with the nanomaterial is assessed by imaging techniques. The present study aims at evaluating the in vitro cytotoxicity of pristine and oxygen functionalized multi-walled CNTs (MWCNTs) by assessing cell viability and apoptosis in combination with scanning electron microscopy (SEM) observations of stabilised cells. Direct observation of adenocarcinoma human epithelial cells (A549) was performed after incubation with 12.5, 50 and 100 μg/ml MWCNTs, for 0.5, 1 and 3 h, simulating a real exposure scenario during an accident, taking into account industrial safety issues during the production and use of the nanomaterial. Functionalized MWCNTs induced higher time- and dose-dependent toxic effects as compared to pristine. The SEM observations revealed the damaging effect on the cell membrane, offering insights about the toxic mechanism that takes place. Image 1 • Cytotoxicity assessment of in-house prepared pristine and functionalized MWCNTs. • Acute toxicity testing with adenocarcinoma human epithelial cells. • Time and dose-dependent toxicity of carboxyl-functionalized MWCNTs. • Visualization of MWCNTs with SEM revealed damaging effect on cells plasma membrane. • Prolonged and repeated exposure to MWCNTs may cause undesired health implications. [ABSTRACT FROM AUTHOR] Copyright of Food &amp; Chemical Toxicology is the property of Pergamon Press - An Imprint of Elsevier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</si>
  <si>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https://umasslowell.idm.oclc.org/login?url=https://search.ebscohost.com/login.aspx?direct=true&amp;db=aph&amp;AN=143767977&amp;site=eds-live</t>
  </si>
  <si>
    <t>Keywords: multi-walled carbon nanotubes genetic effects, multi-walled carbon nanotubes genotoxicity, mult-walled carbon nanotubes mechanisms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</si>
</sst>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8" borderId="8" xfId="15" applyFont="1"/>
    <xf numFmtId="0" fontId="0" fillId="0" borderId="8" xfId="0" applyBorder="1"/>
    <xf numFmtId="0" fontId="6" fillId="2" borderId="0" xfId="6"/>
    <xf numFmtId="0" fontId="16" fillId="0" borderId="0" xfId="0" applyFont="1"/>
    <xf numFmtId="0" fontId="0" fillId="8" borderId="0" xfId="15" applyFont="1" applyBorder="1"/>
    <xf numFmtId="0" fontId="0" fillId="0" borderId="0" xfId="0" applyBorder="1"/>
    <xf numFmtId="0" fontId="6" fillId="8" borderId="8" xfId="15"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9"/>
  <sheetViews>
    <sheetView tabSelected="1" topLeftCell="A100" zoomScale="120" zoomScaleNormal="120" workbookViewId="0">
      <selection activeCell="A39" sqref="A39"/>
    </sheetView>
  </sheetViews>
  <sheetFormatPr defaultRowHeight="15" x14ac:dyDescent="0.25"/>
  <cols>
    <col min="1" max="1" width="169.28515625" customWidth="1"/>
    <col min="2" max="2" width="17.28515625" customWidth="1"/>
    <col min="7" max="10" width="9.28515625" bestFit="1" customWidth="1"/>
    <col min="11" max="11" width="10" bestFit="1" customWidth="1"/>
  </cols>
  <sheetData>
    <row r="1" spans="1:18" x14ac:dyDescent="0.25">
      <c r="A1" t="s">
        <v>860</v>
      </c>
    </row>
    <row r="3" spans="1:18" s="4" customFormat="1" x14ac:dyDescent="0.25">
      <c r="A3" s="4" t="s">
        <v>0</v>
      </c>
      <c r="B3" s="4" t="s">
        <v>1</v>
      </c>
      <c r="C3" s="4" t="s">
        <v>2</v>
      </c>
      <c r="D3" s="4" t="s">
        <v>3</v>
      </c>
      <c r="E3" s="4" t="s">
        <v>37</v>
      </c>
      <c r="F3" s="4" t="s">
        <v>4</v>
      </c>
      <c r="G3" s="4" t="s">
        <v>5</v>
      </c>
      <c r="H3" s="4" t="s">
        <v>6</v>
      </c>
      <c r="I3" s="4" t="s">
        <v>7</v>
      </c>
      <c r="J3" s="4" t="s">
        <v>8</v>
      </c>
      <c r="K3" s="4" t="s">
        <v>9</v>
      </c>
      <c r="L3" s="4" t="s">
        <v>10</v>
      </c>
      <c r="M3" s="4" t="s">
        <v>11</v>
      </c>
      <c r="N3" s="4" t="s">
        <v>12</v>
      </c>
      <c r="O3" s="4" t="s">
        <v>13</v>
      </c>
      <c r="P3" s="4" t="s">
        <v>14</v>
      </c>
      <c r="Q3" s="4" t="s">
        <v>15</v>
      </c>
      <c r="R3" s="4" t="s">
        <v>16</v>
      </c>
    </row>
    <row r="4" spans="1:18" x14ac:dyDescent="0.25">
      <c r="A4" t="s">
        <v>38</v>
      </c>
      <c r="B4" t="s">
        <v>39</v>
      </c>
      <c r="C4" t="s">
        <v>40</v>
      </c>
      <c r="D4" t="str">
        <f>"00333158"</f>
        <v>00333158</v>
      </c>
      <c r="F4" t="str">
        <f>"Apr2020"</f>
        <v>Apr2020</v>
      </c>
      <c r="G4">
        <v>237</v>
      </c>
      <c r="H4">
        <v>4</v>
      </c>
      <c r="I4">
        <v>1027</v>
      </c>
      <c r="J4">
        <v>14</v>
      </c>
      <c r="K4">
        <v>142512566</v>
      </c>
      <c r="L4" t="s">
        <v>41</v>
      </c>
      <c r="M4" t="s">
        <v>42</v>
      </c>
      <c r="N4" t="s">
        <v>23</v>
      </c>
      <c r="O4" t="s">
        <v>43</v>
      </c>
      <c r="P4" t="s">
        <v>44</v>
      </c>
      <c r="Q4" t="s">
        <v>45</v>
      </c>
      <c r="R4" t="s">
        <v>46</v>
      </c>
    </row>
    <row r="5" spans="1:18" x14ac:dyDescent="0.25">
      <c r="A5" t="s">
        <v>188</v>
      </c>
      <c r="B5" t="s">
        <v>189</v>
      </c>
      <c r="C5" t="s">
        <v>190</v>
      </c>
      <c r="D5" t="str">
        <f>"1522-7278"</f>
        <v>1522-7278</v>
      </c>
      <c r="F5" t="str">
        <f>"2020 Mar"</f>
        <v>2020 Mar</v>
      </c>
      <c r="G5">
        <v>35</v>
      </c>
      <c r="H5">
        <v>3</v>
      </c>
      <c r="I5">
        <v>359</v>
      </c>
      <c r="K5">
        <v>31710160</v>
      </c>
      <c r="L5" t="s">
        <v>191</v>
      </c>
      <c r="M5" t="s">
        <v>192</v>
      </c>
      <c r="N5" t="s">
        <v>17</v>
      </c>
      <c r="O5" t="s">
        <v>193</v>
      </c>
      <c r="Q5" t="s">
        <v>194</v>
      </c>
      <c r="R5" t="s">
        <v>195</v>
      </c>
    </row>
    <row r="6" spans="1:18" x14ac:dyDescent="0.25">
      <c r="A6" t="s">
        <v>539</v>
      </c>
      <c r="B6" t="s">
        <v>540</v>
      </c>
      <c r="C6" t="s">
        <v>541</v>
      </c>
      <c r="D6" t="str">
        <f>"00139351"</f>
        <v>00139351</v>
      </c>
      <c r="E6" t="str">
        <f>"April 2020"</f>
        <v>April 2020</v>
      </c>
      <c r="F6">
        <v>183</v>
      </c>
      <c r="G6" t="s">
        <v>542</v>
      </c>
      <c r="H6" t="s">
        <v>543</v>
      </c>
      <c r="I6" t="s">
        <v>74</v>
      </c>
      <c r="J6" t="s">
        <v>19</v>
      </c>
      <c r="K6" t="s">
        <v>544</v>
      </c>
      <c r="M6" t="s">
        <v>545</v>
      </c>
      <c r="N6" t="s">
        <v>546</v>
      </c>
    </row>
    <row r="7" spans="1:18" x14ac:dyDescent="0.25">
      <c r="A7" t="s">
        <v>794</v>
      </c>
      <c r="B7" t="s">
        <v>795</v>
      </c>
      <c r="C7" t="s">
        <v>26</v>
      </c>
      <c r="D7" t="str">
        <f>"1743-5404"</f>
        <v>1743-5404</v>
      </c>
      <c r="E7" t="str">
        <f>"2018 Apr"</f>
        <v>2018 Apr</v>
      </c>
      <c r="F7">
        <v>12</v>
      </c>
      <c r="G7">
        <v>29385892</v>
      </c>
      <c r="H7" t="s">
        <v>793</v>
      </c>
      <c r="I7" t="s">
        <v>164</v>
      </c>
      <c r="J7" t="s">
        <v>34</v>
      </c>
      <c r="K7" t="s">
        <v>796</v>
      </c>
      <c r="M7" t="s">
        <v>797</v>
      </c>
      <c r="N7" t="s">
        <v>798</v>
      </c>
    </row>
    <row r="8" spans="1:18" x14ac:dyDescent="0.25">
      <c r="A8" t="s">
        <v>681</v>
      </c>
      <c r="B8" t="s">
        <v>682</v>
      </c>
      <c r="C8" t="s">
        <v>683</v>
      </c>
      <c r="D8" t="str">
        <f>"22285652"</f>
        <v>22285652</v>
      </c>
      <c r="E8" t="str">
        <f>"Apr2018"</f>
        <v>Apr2018</v>
      </c>
      <c r="F8">
        <v>8</v>
      </c>
      <c r="G8">
        <v>130557350</v>
      </c>
      <c r="H8" t="s">
        <v>684</v>
      </c>
      <c r="I8" t="s">
        <v>685</v>
      </c>
      <c r="J8" t="s">
        <v>23</v>
      </c>
      <c r="K8" t="s">
        <v>686</v>
      </c>
      <c r="L8" t="s">
        <v>687</v>
      </c>
      <c r="M8" t="s">
        <v>688</v>
      </c>
      <c r="N8" t="s">
        <v>689</v>
      </c>
    </row>
    <row r="9" spans="1:18" x14ac:dyDescent="0.25">
      <c r="A9" t="s">
        <v>358</v>
      </c>
      <c r="B9" t="s">
        <v>359</v>
      </c>
      <c r="C9" t="s">
        <v>26</v>
      </c>
      <c r="D9" t="str">
        <f>"17435390"</f>
        <v>17435390</v>
      </c>
      <c r="F9" t="str">
        <f>"Dec2019"</f>
        <v>Dec2019</v>
      </c>
      <c r="G9">
        <v>13</v>
      </c>
      <c r="H9">
        <v>10</v>
      </c>
      <c r="I9">
        <v>1324</v>
      </c>
      <c r="J9">
        <v>20</v>
      </c>
      <c r="K9">
        <v>139861680</v>
      </c>
      <c r="L9" t="s">
        <v>360</v>
      </c>
      <c r="M9" t="s">
        <v>27</v>
      </c>
      <c r="N9" t="s">
        <v>23</v>
      </c>
      <c r="O9" t="s">
        <v>361</v>
      </c>
      <c r="P9" t="s">
        <v>362</v>
      </c>
      <c r="Q9" t="s">
        <v>363</v>
      </c>
      <c r="R9" t="s">
        <v>364</v>
      </c>
    </row>
    <row r="10" spans="1:18" s="1" customFormat="1" x14ac:dyDescent="0.25">
      <c r="A10" s="2" t="s">
        <v>461</v>
      </c>
      <c r="B10" s="2" t="s">
        <v>462</v>
      </c>
      <c r="C10" s="2" t="s">
        <v>353</v>
      </c>
      <c r="D10" s="2" t="str">
        <f>"1464-3804"</f>
        <v>1464-3804</v>
      </c>
      <c r="E10" s="2"/>
      <c r="F10" s="2" t="str">
        <f>"2017 Jan"</f>
        <v>2017 Jan</v>
      </c>
      <c r="G10" s="2">
        <v>32</v>
      </c>
      <c r="H10" s="2">
        <v>1</v>
      </c>
      <c r="I10" s="2">
        <v>173</v>
      </c>
      <c r="J10" s="2"/>
      <c r="K10" s="2">
        <v>27530331</v>
      </c>
      <c r="L10" s="2" t="s">
        <v>463</v>
      </c>
      <c r="M10" s="2" t="s">
        <v>55</v>
      </c>
      <c r="N10" s="2" t="s">
        <v>17</v>
      </c>
      <c r="O10" s="2" t="s">
        <v>464</v>
      </c>
      <c r="P10" s="2"/>
      <c r="Q10" s="2" t="s">
        <v>465</v>
      </c>
      <c r="R10" s="2" t="s">
        <v>466</v>
      </c>
    </row>
    <row r="11" spans="1:18" s="1" customFormat="1" x14ac:dyDescent="0.25">
      <c r="A11" s="1" t="s">
        <v>233</v>
      </c>
      <c r="B11" s="1" t="s">
        <v>234</v>
      </c>
      <c r="C11" s="1" t="s">
        <v>235</v>
      </c>
      <c r="D11" s="1" t="str">
        <f>"1090-2414"</f>
        <v>1090-2414</v>
      </c>
      <c r="F11" s="1" t="str">
        <f>"2018 Oct"</f>
        <v>2018 Oct</v>
      </c>
      <c r="G11" s="1">
        <v>161</v>
      </c>
      <c r="I11" s="1">
        <v>569</v>
      </c>
      <c r="K11" s="1">
        <v>29929133</v>
      </c>
      <c r="L11" s="1" t="s">
        <v>236</v>
      </c>
      <c r="M11" s="1" t="s">
        <v>32</v>
      </c>
      <c r="N11" s="1" t="s">
        <v>17</v>
      </c>
      <c r="O11" s="1" t="s">
        <v>237</v>
      </c>
      <c r="Q11" s="1" t="s">
        <v>238</v>
      </c>
      <c r="R11" s="1" t="s">
        <v>239</v>
      </c>
    </row>
    <row r="12" spans="1:18" x14ac:dyDescent="0.25">
      <c r="A12" t="s">
        <v>840</v>
      </c>
      <c r="B12" t="s">
        <v>841</v>
      </c>
      <c r="C12" t="s">
        <v>842</v>
      </c>
      <c r="D12" t="str">
        <f>"1880-3989"</f>
        <v>1880-3989</v>
      </c>
      <c r="E12" t="str">
        <f>"2020"</f>
        <v>2020</v>
      </c>
      <c r="F12">
        <v>45</v>
      </c>
      <c r="G12">
        <v>32493873</v>
      </c>
      <c r="H12" t="s">
        <v>843</v>
      </c>
      <c r="I12" t="s">
        <v>844</v>
      </c>
      <c r="J12" t="s">
        <v>17</v>
      </c>
      <c r="K12" t="s">
        <v>845</v>
      </c>
      <c r="M12" t="s">
        <v>846</v>
      </c>
      <c r="N12" t="s">
        <v>847</v>
      </c>
    </row>
    <row r="13" spans="1:18" x14ac:dyDescent="0.25">
      <c r="A13" t="s">
        <v>378</v>
      </c>
      <c r="B13" t="s">
        <v>379</v>
      </c>
      <c r="C13" t="s">
        <v>242</v>
      </c>
      <c r="D13" t="str">
        <f>"1096-0333"</f>
        <v>1096-0333</v>
      </c>
      <c r="F13" t="str">
        <f>"2019 Jul 01"</f>
        <v>2019 Jul 01</v>
      </c>
      <c r="G13">
        <v>374</v>
      </c>
      <c r="I13">
        <v>1</v>
      </c>
      <c r="K13">
        <v>31005557</v>
      </c>
      <c r="L13" t="s">
        <v>380</v>
      </c>
      <c r="M13" t="s">
        <v>243</v>
      </c>
      <c r="N13" t="s">
        <v>17</v>
      </c>
      <c r="O13" t="s">
        <v>381</v>
      </c>
      <c r="Q13" t="s">
        <v>382</v>
      </c>
      <c r="R13" t="s">
        <v>383</v>
      </c>
    </row>
    <row r="14" spans="1:18" s="7" customFormat="1" x14ac:dyDescent="0.25">
      <c r="A14" s="1" t="s">
        <v>799</v>
      </c>
      <c r="B14" s="1" t="s">
        <v>800</v>
      </c>
      <c r="C14" s="1" t="s">
        <v>801</v>
      </c>
      <c r="D14" s="1" t="str">
        <f>"2405-8440"</f>
        <v>2405-8440</v>
      </c>
      <c r="E14" s="1" t="str">
        <f>"2019 Oct 22"</f>
        <v>2019 Oct 22</v>
      </c>
      <c r="F14" s="1">
        <v>5</v>
      </c>
      <c r="G14" s="1">
        <v>31687491</v>
      </c>
      <c r="H14" s="1" t="s">
        <v>802</v>
      </c>
      <c r="I14" s="1" t="s">
        <v>18</v>
      </c>
      <c r="J14" s="1" t="s">
        <v>17</v>
      </c>
      <c r="K14" s="1"/>
      <c r="L14" s="1"/>
      <c r="M14" s="1" t="s">
        <v>803</v>
      </c>
      <c r="N14" s="1" t="s">
        <v>804</v>
      </c>
      <c r="O14" s="1"/>
      <c r="P14" s="1"/>
      <c r="Q14" s="1"/>
      <c r="R14" s="1"/>
    </row>
    <row r="15" spans="1:18" x14ac:dyDescent="0.25">
      <c r="A15" t="s">
        <v>532</v>
      </c>
      <c r="B15" t="s">
        <v>533</v>
      </c>
      <c r="C15" t="s">
        <v>171</v>
      </c>
      <c r="D15" t="str">
        <f>"00456535"</f>
        <v>00456535</v>
      </c>
      <c r="E15" t="str">
        <f>"February 2021"</f>
        <v>February 2021</v>
      </c>
      <c r="F15">
        <v>265</v>
      </c>
      <c r="G15" t="s">
        <v>534</v>
      </c>
      <c r="H15" t="s">
        <v>535</v>
      </c>
      <c r="I15" t="s">
        <v>18</v>
      </c>
      <c r="J15" t="s">
        <v>19</v>
      </c>
      <c r="K15" t="s">
        <v>536</v>
      </c>
      <c r="M15" t="s">
        <v>537</v>
      </c>
      <c r="N15" t="s">
        <v>538</v>
      </c>
    </row>
    <row r="16" spans="1:18" s="1" customFormat="1" x14ac:dyDescent="0.25">
      <c r="A16" s="1" t="s">
        <v>755</v>
      </c>
      <c r="B16" s="1" t="s">
        <v>756</v>
      </c>
      <c r="C16" s="1" t="s">
        <v>326</v>
      </c>
      <c r="D16" s="1" t="str">
        <f>"1879-3169"</f>
        <v>1879-3169</v>
      </c>
      <c r="E16" s="1" t="str">
        <f>"2018 Oct 15"</f>
        <v>2018 Oct 15</v>
      </c>
      <c r="F16" s="1">
        <v>296</v>
      </c>
      <c r="G16" s="1">
        <v>30081225</v>
      </c>
      <c r="H16" s="1" t="s">
        <v>757</v>
      </c>
      <c r="I16" s="1" t="s">
        <v>32</v>
      </c>
      <c r="J16" s="1" t="s">
        <v>17</v>
      </c>
      <c r="K16" s="1" t="s">
        <v>758</v>
      </c>
      <c r="M16" s="1" t="s">
        <v>759</v>
      </c>
      <c r="N16" s="1" t="s">
        <v>760</v>
      </c>
    </row>
    <row r="17" spans="1:18" x14ac:dyDescent="0.25">
      <c r="A17" t="s">
        <v>567</v>
      </c>
      <c r="B17" t="s">
        <v>568</v>
      </c>
      <c r="C17" t="s">
        <v>133</v>
      </c>
      <c r="D17" t="str">
        <f>"00489697"</f>
        <v>00489697</v>
      </c>
      <c r="E17" t="str">
        <f>"1 May 2018"</f>
        <v>1 May 2018</v>
      </c>
      <c r="F17" t="s">
        <v>569</v>
      </c>
      <c r="G17" t="s">
        <v>570</v>
      </c>
      <c r="H17" t="s">
        <v>571</v>
      </c>
      <c r="I17" t="s">
        <v>30</v>
      </c>
      <c r="J17" t="s">
        <v>19</v>
      </c>
      <c r="K17" t="s">
        <v>572</v>
      </c>
      <c r="M17" t="s">
        <v>573</v>
      </c>
      <c r="N17" t="s">
        <v>574</v>
      </c>
    </row>
    <row r="18" spans="1:18" x14ac:dyDescent="0.25">
      <c r="A18" t="s">
        <v>609</v>
      </c>
      <c r="B18" t="s">
        <v>610</v>
      </c>
      <c r="C18" t="s">
        <v>120</v>
      </c>
      <c r="D18" t="str">
        <f>"1099-1263"</f>
        <v>1099-1263</v>
      </c>
      <c r="E18" t="str">
        <f>"2021 Sep 06"</f>
        <v>2021 Sep 06</v>
      </c>
      <c r="G18">
        <v>34486762</v>
      </c>
      <c r="H18" t="s">
        <v>611</v>
      </c>
      <c r="I18" t="s">
        <v>121</v>
      </c>
      <c r="J18" t="s">
        <v>17</v>
      </c>
      <c r="M18" t="s">
        <v>612</v>
      </c>
      <c r="N18" t="s">
        <v>613</v>
      </c>
    </row>
    <row r="19" spans="1:18" x14ac:dyDescent="0.25">
      <c r="A19" t="s">
        <v>453</v>
      </c>
      <c r="B19" t="s">
        <v>454</v>
      </c>
      <c r="C19" t="s">
        <v>455</v>
      </c>
      <c r="D19" t="str">
        <f>"1528-7394"</f>
        <v>1528-7394</v>
      </c>
      <c r="F19" t="str">
        <f>"2018"</f>
        <v>2018</v>
      </c>
      <c r="G19">
        <v>81</v>
      </c>
      <c r="H19">
        <v>14</v>
      </c>
      <c r="I19">
        <v>645</v>
      </c>
      <c r="K19">
        <v>29873610</v>
      </c>
      <c r="L19" t="s">
        <v>456</v>
      </c>
      <c r="M19" t="s">
        <v>457</v>
      </c>
      <c r="N19" t="s">
        <v>17</v>
      </c>
      <c r="O19" t="s">
        <v>458</v>
      </c>
      <c r="Q19" t="s">
        <v>459</v>
      </c>
      <c r="R19" t="s">
        <v>460</v>
      </c>
    </row>
    <row r="20" spans="1:18" x14ac:dyDescent="0.25">
      <c r="A20" t="s">
        <v>582</v>
      </c>
      <c r="B20" t="s">
        <v>583</v>
      </c>
      <c r="C20" t="s">
        <v>584</v>
      </c>
      <c r="D20" t="str">
        <f>"02578972"</f>
        <v>02578972</v>
      </c>
      <c r="E20" t="str">
        <f>"25 January 2020"</f>
        <v>25 January 2020</v>
      </c>
      <c r="F20">
        <v>382</v>
      </c>
      <c r="G20" t="s">
        <v>585</v>
      </c>
      <c r="H20" t="s">
        <v>586</v>
      </c>
      <c r="I20" t="s">
        <v>30</v>
      </c>
      <c r="J20" t="s">
        <v>19</v>
      </c>
      <c r="K20" t="s">
        <v>587</v>
      </c>
      <c r="M20" t="s">
        <v>588</v>
      </c>
      <c r="N20" t="s">
        <v>589</v>
      </c>
    </row>
    <row r="21" spans="1:18" x14ac:dyDescent="0.25">
      <c r="A21" t="s">
        <v>575</v>
      </c>
      <c r="B21" t="s">
        <v>576</v>
      </c>
      <c r="C21" t="s">
        <v>101</v>
      </c>
      <c r="D21" t="str">
        <f>"09284931"</f>
        <v>09284931</v>
      </c>
      <c r="E21" t="str">
        <f>"November 2019"</f>
        <v>November 2019</v>
      </c>
      <c r="F21">
        <v>104</v>
      </c>
      <c r="G21" t="s">
        <v>577</v>
      </c>
      <c r="H21" t="s">
        <v>578</v>
      </c>
      <c r="I21" t="s">
        <v>30</v>
      </c>
      <c r="J21" t="s">
        <v>19</v>
      </c>
      <c r="K21" t="s">
        <v>579</v>
      </c>
      <c r="M21" t="s">
        <v>580</v>
      </c>
      <c r="N21" t="s">
        <v>581</v>
      </c>
    </row>
    <row r="22" spans="1:18" x14ac:dyDescent="0.25">
      <c r="A22" t="s">
        <v>308</v>
      </c>
      <c r="B22" t="s">
        <v>309</v>
      </c>
      <c r="C22" t="s">
        <v>33</v>
      </c>
      <c r="D22" t="str">
        <f>"1743-8977"</f>
        <v>1743-8977</v>
      </c>
      <c r="F22" t="str">
        <f>"2017 Jun 08"</f>
        <v>2017 Jun 08</v>
      </c>
      <c r="G22">
        <v>14</v>
      </c>
      <c r="H22">
        <v>1</v>
      </c>
      <c r="I22">
        <v>18</v>
      </c>
      <c r="K22">
        <v>28595626</v>
      </c>
      <c r="L22" t="s">
        <v>310</v>
      </c>
      <c r="M22" t="s">
        <v>22</v>
      </c>
      <c r="N22" t="s">
        <v>17</v>
      </c>
      <c r="O22" t="s">
        <v>311</v>
      </c>
      <c r="Q22" t="s">
        <v>312</v>
      </c>
      <c r="R22" t="s">
        <v>313</v>
      </c>
    </row>
    <row r="23" spans="1:18" x14ac:dyDescent="0.25">
      <c r="A23" t="s">
        <v>319</v>
      </c>
      <c r="B23" t="s">
        <v>309</v>
      </c>
      <c r="C23" t="s">
        <v>26</v>
      </c>
      <c r="D23" t="str">
        <f>"1743-5404"</f>
        <v>1743-5404</v>
      </c>
      <c r="F23" t="str">
        <f>"2017 Feb"</f>
        <v>2017 Feb</v>
      </c>
      <c r="G23">
        <v>11</v>
      </c>
      <c r="H23">
        <v>1</v>
      </c>
      <c r="I23">
        <v>41</v>
      </c>
      <c r="K23">
        <v>27852133</v>
      </c>
      <c r="L23" t="s">
        <v>320</v>
      </c>
      <c r="M23" t="s">
        <v>164</v>
      </c>
      <c r="N23" t="s">
        <v>17</v>
      </c>
      <c r="O23" t="s">
        <v>321</v>
      </c>
      <c r="Q23" t="s">
        <v>322</v>
      </c>
      <c r="R23" t="s">
        <v>323</v>
      </c>
    </row>
    <row r="24" spans="1:18" x14ac:dyDescent="0.25">
      <c r="A24" s="5" t="s">
        <v>260</v>
      </c>
      <c r="B24" s="5" t="s">
        <v>261</v>
      </c>
      <c r="C24" s="5" t="s">
        <v>33</v>
      </c>
      <c r="D24" s="5" t="str">
        <f>"1743-8977"</f>
        <v>1743-8977</v>
      </c>
      <c r="E24" s="5"/>
      <c r="F24" s="5" t="str">
        <f>"2017 Jul 17"</f>
        <v>2017 Jul 17</v>
      </c>
      <c r="G24" s="5">
        <v>14</v>
      </c>
      <c r="H24" s="5">
        <v>1</v>
      </c>
      <c r="I24" s="5">
        <v>26</v>
      </c>
      <c r="J24" s="5"/>
      <c r="K24" s="5">
        <v>28716119</v>
      </c>
      <c r="L24" s="5" t="s">
        <v>262</v>
      </c>
      <c r="M24" s="5" t="s">
        <v>22</v>
      </c>
      <c r="N24" s="5" t="s">
        <v>34</v>
      </c>
      <c r="O24" s="5" t="s">
        <v>263</v>
      </c>
      <c r="P24" s="5"/>
      <c r="Q24" s="5" t="s">
        <v>264</v>
      </c>
      <c r="R24" s="5" t="s">
        <v>265</v>
      </c>
    </row>
    <row r="25" spans="1:18" s="1" customFormat="1" x14ac:dyDescent="0.25">
      <c r="A25" s="2" t="s">
        <v>53</v>
      </c>
      <c r="B25" s="2" t="s">
        <v>314</v>
      </c>
      <c r="C25" s="2" t="s">
        <v>26</v>
      </c>
      <c r="D25" s="2" t="str">
        <f>"1743-5404"</f>
        <v>1743-5404</v>
      </c>
      <c r="E25" s="2"/>
      <c r="F25" s="2" t="str">
        <f>"2018 Nov"</f>
        <v>2018 Nov</v>
      </c>
      <c r="G25" s="2">
        <v>12</v>
      </c>
      <c r="H25" s="2">
        <v>9</v>
      </c>
      <c r="I25" s="2">
        <v>975</v>
      </c>
      <c r="J25" s="2"/>
      <c r="K25" s="2">
        <v>30317900</v>
      </c>
      <c r="L25" s="2" t="s">
        <v>54</v>
      </c>
      <c r="M25" s="2" t="s">
        <v>164</v>
      </c>
      <c r="N25" s="2" t="s">
        <v>17</v>
      </c>
      <c r="O25" s="2" t="s">
        <v>315</v>
      </c>
      <c r="P25" s="2"/>
      <c r="Q25" s="2" t="s">
        <v>316</v>
      </c>
      <c r="R25" s="2" t="s">
        <v>317</v>
      </c>
    </row>
    <row r="26" spans="1:18" x14ac:dyDescent="0.25">
      <c r="A26" t="s">
        <v>614</v>
      </c>
      <c r="B26" t="s">
        <v>615</v>
      </c>
      <c r="C26" t="s">
        <v>26</v>
      </c>
      <c r="D26" t="str">
        <f>"1743-5404"</f>
        <v>1743-5404</v>
      </c>
      <c r="E26" t="str">
        <f>"2020 Sep"</f>
        <v>2020 Sep</v>
      </c>
      <c r="F26">
        <v>14</v>
      </c>
      <c r="G26">
        <v>32538272</v>
      </c>
      <c r="H26" t="s">
        <v>616</v>
      </c>
      <c r="I26" t="s">
        <v>164</v>
      </c>
      <c r="J26" t="s">
        <v>17</v>
      </c>
      <c r="K26" t="s">
        <v>617</v>
      </c>
      <c r="M26" t="s">
        <v>618</v>
      </c>
      <c r="N26" t="s">
        <v>619</v>
      </c>
    </row>
    <row r="27" spans="1:18" x14ac:dyDescent="0.25">
      <c r="A27" t="s">
        <v>371</v>
      </c>
      <c r="B27" t="s">
        <v>372</v>
      </c>
      <c r="C27" t="s">
        <v>51</v>
      </c>
      <c r="D27" t="str">
        <f>"19326203"</f>
        <v>19326203</v>
      </c>
      <c r="F27" t="str">
        <f>"7/20/2018"</f>
        <v>7/20/2018</v>
      </c>
      <c r="G27">
        <v>13</v>
      </c>
      <c r="H27">
        <v>7</v>
      </c>
      <c r="I27">
        <v>1</v>
      </c>
      <c r="J27">
        <v>15</v>
      </c>
      <c r="K27">
        <v>130843417</v>
      </c>
      <c r="L27" t="s">
        <v>373</v>
      </c>
      <c r="M27" t="s">
        <v>52</v>
      </c>
      <c r="N27" t="s">
        <v>23</v>
      </c>
      <c r="O27" t="s">
        <v>374</v>
      </c>
      <c r="P27" t="s">
        <v>375</v>
      </c>
      <c r="Q27" t="s">
        <v>376</v>
      </c>
      <c r="R27" t="s">
        <v>377</v>
      </c>
    </row>
    <row r="28" spans="1:18" x14ac:dyDescent="0.25">
      <c r="A28" t="s">
        <v>56</v>
      </c>
      <c r="B28" t="s">
        <v>57</v>
      </c>
      <c r="C28" t="s">
        <v>28</v>
      </c>
      <c r="D28" t="str">
        <f>"13835718"</f>
        <v>13835718</v>
      </c>
      <c r="F28" t="str">
        <f>"2016"</f>
        <v>2016</v>
      </c>
      <c r="G28">
        <v>809</v>
      </c>
      <c r="I28">
        <v>33</v>
      </c>
      <c r="K28" t="s">
        <v>58</v>
      </c>
      <c r="L28" t="s">
        <v>59</v>
      </c>
      <c r="M28" t="s">
        <v>30</v>
      </c>
      <c r="N28" t="s">
        <v>48</v>
      </c>
      <c r="O28" t="s">
        <v>60</v>
      </c>
      <c r="Q28" t="s">
        <v>61</v>
      </c>
      <c r="R28" t="s">
        <v>62</v>
      </c>
    </row>
    <row r="29" spans="1:18" s="1" customFormat="1" x14ac:dyDescent="0.25">
      <c r="A29" s="1" t="s">
        <v>162</v>
      </c>
      <c r="B29" s="1" t="s">
        <v>761</v>
      </c>
      <c r="C29" s="1" t="s">
        <v>762</v>
      </c>
      <c r="D29" s="1" t="str">
        <f>"15376516"</f>
        <v>15376516</v>
      </c>
      <c r="E29" s="1" t="str">
        <f>"Sep2020"</f>
        <v>Sep2020</v>
      </c>
      <c r="F29" s="1">
        <v>30</v>
      </c>
      <c r="G29" s="1">
        <v>145107502</v>
      </c>
      <c r="H29" s="1" t="s">
        <v>163</v>
      </c>
      <c r="I29" s="1" t="s">
        <v>27</v>
      </c>
      <c r="J29" s="1" t="s">
        <v>23</v>
      </c>
      <c r="K29" s="1" t="s">
        <v>763</v>
      </c>
      <c r="L29" s="1" t="s">
        <v>764</v>
      </c>
      <c r="M29" s="1" t="s">
        <v>765</v>
      </c>
      <c r="N29" s="1" t="s">
        <v>766</v>
      </c>
    </row>
    <row r="30" spans="1:18" x14ac:dyDescent="0.25">
      <c r="A30" t="s">
        <v>696</v>
      </c>
      <c r="B30" t="s">
        <v>697</v>
      </c>
      <c r="C30" t="s">
        <v>698</v>
      </c>
      <c r="D30" t="str">
        <f>"1349-7006"</f>
        <v>1349-7006</v>
      </c>
      <c r="E30" t="str">
        <f>"2018 Apr"</f>
        <v>2018 Apr</v>
      </c>
      <c r="F30">
        <v>109</v>
      </c>
      <c r="G30">
        <v>29444368</v>
      </c>
      <c r="H30" t="s">
        <v>699</v>
      </c>
      <c r="I30" t="s">
        <v>700</v>
      </c>
      <c r="J30" t="s">
        <v>17</v>
      </c>
      <c r="K30" t="s">
        <v>701</v>
      </c>
      <c r="M30" t="s">
        <v>702</v>
      </c>
      <c r="N30" t="s">
        <v>703</v>
      </c>
    </row>
    <row r="31" spans="1:18" x14ac:dyDescent="0.25">
      <c r="A31" t="s">
        <v>496</v>
      </c>
      <c r="B31" t="s">
        <v>497</v>
      </c>
      <c r="C31" t="s">
        <v>24</v>
      </c>
      <c r="D31" t="str">
        <f>"20794991"</f>
        <v>20794991</v>
      </c>
      <c r="F31" t="str">
        <f>"Dec2019"</f>
        <v>Dec2019</v>
      </c>
      <c r="G31">
        <v>9</v>
      </c>
      <c r="H31">
        <v>12</v>
      </c>
      <c r="I31">
        <v>1677</v>
      </c>
      <c r="J31">
        <v>1</v>
      </c>
      <c r="K31">
        <v>140941559</v>
      </c>
      <c r="L31" t="s">
        <v>498</v>
      </c>
      <c r="M31" t="s">
        <v>25</v>
      </c>
      <c r="N31" t="s">
        <v>23</v>
      </c>
      <c r="O31" t="s">
        <v>499</v>
      </c>
      <c r="Q31" t="s">
        <v>500</v>
      </c>
      <c r="R31" t="s">
        <v>501</v>
      </c>
    </row>
    <row r="32" spans="1:18" x14ac:dyDescent="0.25">
      <c r="A32" s="3" t="s">
        <v>525</v>
      </c>
      <c r="B32" s="3" t="s">
        <v>526</v>
      </c>
      <c r="C32" s="3" t="s">
        <v>24</v>
      </c>
      <c r="D32" s="3" t="str">
        <f>"20794991"</f>
        <v>20794991</v>
      </c>
      <c r="E32" s="3"/>
      <c r="F32" s="3" t="str">
        <f>"Oct2019"</f>
        <v>Oct2019</v>
      </c>
      <c r="G32" s="3">
        <v>9</v>
      </c>
      <c r="H32" s="3">
        <v>10</v>
      </c>
      <c r="I32" s="3">
        <v>1385</v>
      </c>
      <c r="J32" s="3">
        <v>1</v>
      </c>
      <c r="K32" s="3">
        <v>139415962</v>
      </c>
      <c r="L32" s="3" t="s">
        <v>527</v>
      </c>
      <c r="M32" s="3" t="s">
        <v>25</v>
      </c>
      <c r="N32" s="3" t="s">
        <v>23</v>
      </c>
      <c r="O32" s="3" t="s">
        <v>528</v>
      </c>
      <c r="P32" s="3" t="s">
        <v>529</v>
      </c>
      <c r="Q32" s="3" t="s">
        <v>530</v>
      </c>
      <c r="R32" s="3" t="s">
        <v>531</v>
      </c>
    </row>
    <row r="33" spans="1:18" x14ac:dyDescent="0.25">
      <c r="A33" t="s">
        <v>669</v>
      </c>
      <c r="B33" t="s">
        <v>670</v>
      </c>
      <c r="C33" t="s">
        <v>31</v>
      </c>
      <c r="D33" t="str">
        <f>"1873-3336"</f>
        <v>1873-3336</v>
      </c>
      <c r="E33" t="str">
        <f>"2020 Apr 05"</f>
        <v>2020 Apr 05</v>
      </c>
      <c r="F33">
        <v>387</v>
      </c>
      <c r="G33">
        <v>31791862</v>
      </c>
      <c r="H33" t="s">
        <v>671</v>
      </c>
      <c r="I33" t="s">
        <v>32</v>
      </c>
      <c r="J33" t="s">
        <v>17</v>
      </c>
      <c r="K33" t="s">
        <v>672</v>
      </c>
      <c r="M33" t="s">
        <v>673</v>
      </c>
      <c r="N33" t="s">
        <v>674</v>
      </c>
    </row>
    <row r="34" spans="1:18" x14ac:dyDescent="0.25">
      <c r="A34" t="s">
        <v>65</v>
      </c>
      <c r="B34" t="s">
        <v>66</v>
      </c>
      <c r="C34" t="s">
        <v>67</v>
      </c>
      <c r="D34" t="str">
        <f>"2040-3372"</f>
        <v>2040-3372</v>
      </c>
      <c r="F34" t="str">
        <f>"2018 Jun 14"</f>
        <v>2018 Jun 14</v>
      </c>
      <c r="G34">
        <v>10</v>
      </c>
      <c r="H34">
        <v>23</v>
      </c>
      <c r="I34">
        <v>11013</v>
      </c>
      <c r="K34">
        <v>29868677</v>
      </c>
      <c r="L34" t="s">
        <v>68</v>
      </c>
      <c r="M34" t="s">
        <v>69</v>
      </c>
      <c r="N34" t="s">
        <v>17</v>
      </c>
      <c r="O34" t="s">
        <v>70</v>
      </c>
      <c r="Q34" t="s">
        <v>71</v>
      </c>
      <c r="R34" t="s">
        <v>72</v>
      </c>
    </row>
    <row r="35" spans="1:18" s="3" customFormat="1" x14ac:dyDescent="0.25">
      <c r="A35" s="3" t="s">
        <v>412</v>
      </c>
      <c r="B35" s="3" t="s">
        <v>413</v>
      </c>
      <c r="C35" s="3" t="s">
        <v>353</v>
      </c>
      <c r="D35" s="3" t="str">
        <f>"1464-3804"</f>
        <v>1464-3804</v>
      </c>
      <c r="F35" s="3" t="str">
        <f>"2017 Jan"</f>
        <v>2017 Jan</v>
      </c>
      <c r="G35" s="3">
        <v>32</v>
      </c>
      <c r="H35" s="3">
        <v>1</v>
      </c>
      <c r="I35" s="3">
        <v>91</v>
      </c>
      <c r="K35" s="3">
        <v>27798195</v>
      </c>
      <c r="L35" s="3" t="s">
        <v>414</v>
      </c>
      <c r="M35" s="3" t="s">
        <v>55</v>
      </c>
      <c r="N35" s="3" t="s">
        <v>17</v>
      </c>
      <c r="O35" s="3" t="s">
        <v>415</v>
      </c>
      <c r="Q35" s="3" t="s">
        <v>416</v>
      </c>
      <c r="R35" s="3" t="s">
        <v>417</v>
      </c>
    </row>
    <row r="36" spans="1:18" x14ac:dyDescent="0.25">
      <c r="A36" t="s">
        <v>786</v>
      </c>
      <c r="B36" t="s">
        <v>787</v>
      </c>
      <c r="C36" t="s">
        <v>109</v>
      </c>
      <c r="D36" t="str">
        <f>"13858947"</f>
        <v>13858947</v>
      </c>
      <c r="E36" t="str">
        <f>"Dec2019"</f>
        <v>Dec2019</v>
      </c>
      <c r="F36">
        <v>378</v>
      </c>
      <c r="G36">
        <v>138728259</v>
      </c>
      <c r="H36" t="s">
        <v>788</v>
      </c>
      <c r="I36" t="s">
        <v>30</v>
      </c>
      <c r="J36" t="s">
        <v>23</v>
      </c>
      <c r="K36" t="s">
        <v>789</v>
      </c>
      <c r="L36" t="s">
        <v>790</v>
      </c>
      <c r="M36" t="s">
        <v>791</v>
      </c>
      <c r="N36" t="s">
        <v>792</v>
      </c>
    </row>
    <row r="37" spans="1:18" x14ac:dyDescent="0.25">
      <c r="A37" t="s">
        <v>502</v>
      </c>
      <c r="B37" t="s">
        <v>503</v>
      </c>
      <c r="C37" t="s">
        <v>504</v>
      </c>
      <c r="D37" t="str">
        <f>"09284931"</f>
        <v>09284931</v>
      </c>
      <c r="F37" t="str">
        <f>"Jan2021"</f>
        <v>Jan2021</v>
      </c>
      <c r="G37">
        <v>118</v>
      </c>
      <c r="I37" t="s">
        <v>64</v>
      </c>
      <c r="J37">
        <v>1</v>
      </c>
      <c r="K37">
        <v>147182603</v>
      </c>
      <c r="L37" t="s">
        <v>505</v>
      </c>
      <c r="M37" t="s">
        <v>30</v>
      </c>
      <c r="N37" t="s">
        <v>23</v>
      </c>
      <c r="O37" t="s">
        <v>506</v>
      </c>
      <c r="P37" t="s">
        <v>507</v>
      </c>
      <c r="Q37" t="s">
        <v>508</v>
      </c>
      <c r="R37" t="s">
        <v>509</v>
      </c>
    </row>
    <row r="38" spans="1:18" s="1" customFormat="1" x14ac:dyDescent="0.25">
      <c r="A38" s="2" t="s">
        <v>148</v>
      </c>
      <c r="B38" s="2" t="s">
        <v>149</v>
      </c>
      <c r="C38" s="2" t="s">
        <v>31</v>
      </c>
      <c r="D38" s="2" t="str">
        <f>"1873-3336"</f>
        <v>1873-3336</v>
      </c>
      <c r="E38" s="2" t="str">
        <f>"2021 Sep 05"</f>
        <v>2021 Sep 05</v>
      </c>
      <c r="F38" s="2">
        <v>417</v>
      </c>
      <c r="G38" s="2">
        <v>34020360</v>
      </c>
      <c r="H38" s="2" t="s">
        <v>150</v>
      </c>
      <c r="I38" s="2" t="s">
        <v>32</v>
      </c>
      <c r="J38" s="2" t="s">
        <v>17</v>
      </c>
      <c r="K38" s="2" t="s">
        <v>151</v>
      </c>
      <c r="L38" s="2"/>
      <c r="M38" s="2" t="s">
        <v>152</v>
      </c>
      <c r="N38" s="2" t="s">
        <v>153</v>
      </c>
    </row>
    <row r="39" spans="1:18" s="1" customFormat="1" x14ac:dyDescent="0.25">
      <c r="A39" s="2" t="s">
        <v>425</v>
      </c>
      <c r="B39" s="2" t="s">
        <v>426</v>
      </c>
      <c r="C39" s="2" t="s">
        <v>427</v>
      </c>
      <c r="D39" s="2" t="str">
        <f>"1873-4367"</f>
        <v>1873-4367</v>
      </c>
      <c r="E39" s="2"/>
      <c r="F39" s="2" t="str">
        <f>"2017 Feb 01"</f>
        <v>2017 Feb 01</v>
      </c>
      <c r="G39" s="2">
        <v>150</v>
      </c>
      <c r="H39" s="2"/>
      <c r="I39" s="2">
        <v>131</v>
      </c>
      <c r="J39" s="2"/>
      <c r="K39" s="2">
        <v>27907860</v>
      </c>
      <c r="L39" s="2" t="s">
        <v>428</v>
      </c>
      <c r="M39" s="2" t="s">
        <v>32</v>
      </c>
      <c r="N39" s="2" t="s">
        <v>17</v>
      </c>
      <c r="O39" s="2" t="s">
        <v>429</v>
      </c>
      <c r="P39" s="2"/>
      <c r="Q39" s="2" t="s">
        <v>430</v>
      </c>
      <c r="R39" s="2" t="s">
        <v>431</v>
      </c>
    </row>
    <row r="40" spans="1:18" x14ac:dyDescent="0.25">
      <c r="A40" t="s">
        <v>597</v>
      </c>
      <c r="B40" t="s">
        <v>598</v>
      </c>
      <c r="C40" t="s">
        <v>132</v>
      </c>
      <c r="D40" t="str">
        <f>"1614-7499"</f>
        <v>1614-7499</v>
      </c>
      <c r="E40" t="str">
        <f>"2021 Aug 13"</f>
        <v>2021 Aug 13</v>
      </c>
      <c r="G40">
        <v>34389955</v>
      </c>
      <c r="H40" t="s">
        <v>599</v>
      </c>
      <c r="I40" t="s">
        <v>47</v>
      </c>
      <c r="J40" t="s">
        <v>17</v>
      </c>
      <c r="M40" t="s">
        <v>600</v>
      </c>
      <c r="N40" t="s">
        <v>601</v>
      </c>
    </row>
    <row r="41" spans="1:18" s="1" customFormat="1" x14ac:dyDescent="0.25">
      <c r="A41" s="2" t="s">
        <v>199</v>
      </c>
      <c r="B41" s="2" t="s">
        <v>200</v>
      </c>
      <c r="C41" s="2" t="s">
        <v>201</v>
      </c>
      <c r="D41" s="2" t="str">
        <f>"09608524"</f>
        <v>09608524</v>
      </c>
      <c r="E41" s="2"/>
      <c r="F41" s="2" t="str">
        <f>"2021"</f>
        <v>2021</v>
      </c>
      <c r="G41" s="2">
        <v>336</v>
      </c>
      <c r="H41" s="2"/>
      <c r="I41" s="2"/>
      <c r="J41" s="2"/>
      <c r="K41" s="2" t="s">
        <v>202</v>
      </c>
      <c r="L41" s="2" t="s">
        <v>203</v>
      </c>
      <c r="M41" s="2" t="s">
        <v>30</v>
      </c>
      <c r="N41" s="2" t="s">
        <v>48</v>
      </c>
      <c r="O41" s="2" t="s">
        <v>204</v>
      </c>
      <c r="P41" s="2"/>
      <c r="Q41" s="2" t="s">
        <v>205</v>
      </c>
      <c r="R41" s="2" t="s">
        <v>206</v>
      </c>
    </row>
    <row r="42" spans="1:18" s="1" customFormat="1" x14ac:dyDescent="0.25">
      <c r="A42" s="1" t="s">
        <v>165</v>
      </c>
      <c r="B42" s="1" t="s">
        <v>166</v>
      </c>
      <c r="C42" s="1" t="s">
        <v>26</v>
      </c>
      <c r="D42" s="1" t="str">
        <f>"1743-5404"</f>
        <v>1743-5404</v>
      </c>
      <c r="E42" s="1" t="str">
        <f>"2020 Sep"</f>
        <v>2020 Sep</v>
      </c>
      <c r="F42" s="1">
        <v>14</v>
      </c>
      <c r="G42" s="1">
        <v>32574520</v>
      </c>
      <c r="H42" s="1" t="s">
        <v>167</v>
      </c>
      <c r="I42" s="1" t="s">
        <v>164</v>
      </c>
      <c r="J42" s="1" t="s">
        <v>17</v>
      </c>
      <c r="K42" s="1" t="s">
        <v>168</v>
      </c>
      <c r="M42" s="1" t="s">
        <v>169</v>
      </c>
      <c r="N42" s="1" t="s">
        <v>170</v>
      </c>
    </row>
    <row r="43" spans="1:18" x14ac:dyDescent="0.25">
      <c r="A43" t="s">
        <v>559</v>
      </c>
      <c r="B43" t="s">
        <v>560</v>
      </c>
      <c r="C43" t="s">
        <v>133</v>
      </c>
      <c r="D43" t="str">
        <f>"00489697"</f>
        <v>00489697</v>
      </c>
      <c r="E43" t="str">
        <f>"15 December 2020"</f>
        <v>15 December 2020</v>
      </c>
      <c r="F43">
        <v>748</v>
      </c>
      <c r="G43" t="s">
        <v>561</v>
      </c>
      <c r="H43" t="s">
        <v>562</v>
      </c>
      <c r="I43" t="s">
        <v>30</v>
      </c>
      <c r="J43" t="s">
        <v>19</v>
      </c>
      <c r="K43" t="s">
        <v>563</v>
      </c>
      <c r="M43" t="s">
        <v>564</v>
      </c>
      <c r="N43" t="s">
        <v>565</v>
      </c>
    </row>
    <row r="44" spans="1:18" x14ac:dyDescent="0.25">
      <c r="A44" t="s">
        <v>288</v>
      </c>
      <c r="B44" t="s">
        <v>289</v>
      </c>
      <c r="C44" t="s">
        <v>290</v>
      </c>
      <c r="D44" t="str">
        <f>"1097-0010"</f>
        <v>1097-0010</v>
      </c>
      <c r="F44" t="str">
        <f>"2018 Jun"</f>
        <v>2018 Jun</v>
      </c>
      <c r="G44">
        <v>98</v>
      </c>
      <c r="H44">
        <v>8</v>
      </c>
      <c r="I44">
        <v>3148</v>
      </c>
      <c r="K44">
        <v>29220088</v>
      </c>
      <c r="L44" t="s">
        <v>291</v>
      </c>
      <c r="M44" t="s">
        <v>192</v>
      </c>
      <c r="N44" t="s">
        <v>292</v>
      </c>
      <c r="O44" t="s">
        <v>293</v>
      </c>
      <c r="Q44" t="s">
        <v>294</v>
      </c>
      <c r="R44" t="s">
        <v>295</v>
      </c>
    </row>
    <row r="45" spans="1:18" x14ac:dyDescent="0.25">
      <c r="A45" t="s">
        <v>590</v>
      </c>
      <c r="B45" t="s">
        <v>591</v>
      </c>
      <c r="C45" t="s">
        <v>592</v>
      </c>
      <c r="D45" t="str">
        <f>"2167-8359"</f>
        <v>2167-8359</v>
      </c>
      <c r="E45" t="str">
        <f>"2021 Mar 31"</f>
        <v>2021 Mar 31</v>
      </c>
      <c r="F45">
        <v>9</v>
      </c>
      <c r="G45">
        <v>33850658</v>
      </c>
      <c r="H45" t="s">
        <v>593</v>
      </c>
      <c r="I45" t="s">
        <v>594</v>
      </c>
      <c r="J45" t="s">
        <v>17</v>
      </c>
      <c r="M45" t="s">
        <v>595</v>
      </c>
      <c r="N45" t="s">
        <v>596</v>
      </c>
    </row>
    <row r="46" spans="1:18" x14ac:dyDescent="0.25">
      <c r="A46" t="s">
        <v>240</v>
      </c>
      <c r="B46" t="s">
        <v>241</v>
      </c>
      <c r="C46" t="s">
        <v>242</v>
      </c>
      <c r="D46" t="str">
        <f>"1096-0333"</f>
        <v>1096-0333</v>
      </c>
      <c r="F46" t="str">
        <f>"2020 Mar 01"</f>
        <v>2020 Mar 01</v>
      </c>
      <c r="G46">
        <v>390</v>
      </c>
      <c r="I46">
        <v>114898</v>
      </c>
      <c r="K46">
        <v>31978390</v>
      </c>
      <c r="L46" t="s">
        <v>73</v>
      </c>
      <c r="M46" t="s">
        <v>243</v>
      </c>
      <c r="N46" t="s">
        <v>34</v>
      </c>
      <c r="O46" t="s">
        <v>244</v>
      </c>
      <c r="Q46" t="s">
        <v>245</v>
      </c>
      <c r="R46" t="s">
        <v>246</v>
      </c>
    </row>
    <row r="47" spans="1:18" x14ac:dyDescent="0.25">
      <c r="A47" t="s">
        <v>135</v>
      </c>
      <c r="B47" t="s">
        <v>136</v>
      </c>
      <c r="C47" t="s">
        <v>137</v>
      </c>
      <c r="D47" t="str">
        <f>"1573-4838"</f>
        <v>1573-4838</v>
      </c>
      <c r="F47" t="str">
        <f>"2016 Dec"</f>
        <v>2016 Dec</v>
      </c>
      <c r="G47">
        <v>27</v>
      </c>
      <c r="H47">
        <v>12</v>
      </c>
      <c r="I47">
        <v>177</v>
      </c>
      <c r="K47">
        <v>27752971</v>
      </c>
      <c r="L47" t="s">
        <v>134</v>
      </c>
      <c r="M47" t="s">
        <v>47</v>
      </c>
      <c r="N47" t="s">
        <v>17</v>
      </c>
      <c r="O47" t="s">
        <v>138</v>
      </c>
      <c r="Q47" t="s">
        <v>139</v>
      </c>
      <c r="R47" t="s">
        <v>140</v>
      </c>
    </row>
    <row r="48" spans="1:18" x14ac:dyDescent="0.25">
      <c r="A48" t="s">
        <v>620</v>
      </c>
      <c r="B48" t="s">
        <v>621</v>
      </c>
      <c r="C48" t="s">
        <v>622</v>
      </c>
      <c r="D48" t="str">
        <f>"15524973"</f>
        <v>15524973</v>
      </c>
      <c r="E48" t="str">
        <f>"2019"</f>
        <v>2019</v>
      </c>
      <c r="F48">
        <v>107</v>
      </c>
      <c r="G48">
        <v>20190406904</v>
      </c>
      <c r="K48" t="s">
        <v>623</v>
      </c>
      <c r="M48" t="s">
        <v>624</v>
      </c>
      <c r="N48" t="s">
        <v>625</v>
      </c>
    </row>
    <row r="49" spans="1:18" x14ac:dyDescent="0.25">
      <c r="A49" s="5" t="s">
        <v>75</v>
      </c>
      <c r="B49" s="5" t="s">
        <v>76</v>
      </c>
      <c r="C49" s="5" t="s">
        <v>77</v>
      </c>
      <c r="D49" s="5" t="str">
        <f>"1470-7926"</f>
        <v>1470-7926</v>
      </c>
      <c r="E49" s="5"/>
      <c r="F49" s="5" t="str">
        <f>"2018 May"</f>
        <v>2018 May</v>
      </c>
      <c r="G49" s="5">
        <v>75</v>
      </c>
      <c r="H49" s="5">
        <v>5</v>
      </c>
      <c r="I49" s="5">
        <v>351</v>
      </c>
      <c r="J49" s="5"/>
      <c r="K49" s="5">
        <v>29440327</v>
      </c>
      <c r="L49" s="5" t="s">
        <v>78</v>
      </c>
      <c r="M49" s="5" t="s">
        <v>79</v>
      </c>
      <c r="N49" s="5" t="s">
        <v>17</v>
      </c>
      <c r="O49" s="5" t="s">
        <v>80</v>
      </c>
      <c r="P49" s="5"/>
      <c r="Q49" s="5" t="s">
        <v>81</v>
      </c>
      <c r="R49" s="5" t="s">
        <v>82</v>
      </c>
    </row>
    <row r="50" spans="1:18" x14ac:dyDescent="0.25">
      <c r="A50" t="s">
        <v>182</v>
      </c>
      <c r="B50" t="s">
        <v>183</v>
      </c>
      <c r="C50" t="s">
        <v>184</v>
      </c>
      <c r="D50" t="str">
        <f>"08927057"</f>
        <v>08927057</v>
      </c>
      <c r="F50" t="str">
        <f>"2019"</f>
        <v>2019</v>
      </c>
      <c r="G50">
        <v>32</v>
      </c>
      <c r="H50">
        <v>4</v>
      </c>
      <c r="I50">
        <v>521</v>
      </c>
      <c r="J50">
        <v>23</v>
      </c>
      <c r="K50">
        <v>20190423505</v>
      </c>
      <c r="O50" t="s">
        <v>185</v>
      </c>
      <c r="Q50" t="s">
        <v>186</v>
      </c>
      <c r="R50" t="s">
        <v>187</v>
      </c>
    </row>
    <row r="51" spans="1:18" s="1" customFormat="1" x14ac:dyDescent="0.25">
      <c r="A51" s="1" t="s">
        <v>776</v>
      </c>
      <c r="B51" s="1" t="s">
        <v>855</v>
      </c>
      <c r="C51" s="1" t="s">
        <v>102</v>
      </c>
      <c r="D51" s="1" t="str">
        <f>"02786915"</f>
        <v>02786915</v>
      </c>
      <c r="E51" s="1" t="str">
        <f>"Jul2020"</f>
        <v>Jul2020</v>
      </c>
      <c r="F51" s="1">
        <v>141</v>
      </c>
      <c r="G51" s="1">
        <v>143767977</v>
      </c>
      <c r="H51" s="1" t="s">
        <v>777</v>
      </c>
      <c r="I51" s="1" t="s">
        <v>30</v>
      </c>
      <c r="J51" s="1" t="s">
        <v>23</v>
      </c>
      <c r="K51" s="1" t="s">
        <v>856</v>
      </c>
      <c r="L51" s="1" t="s">
        <v>857</v>
      </c>
      <c r="M51" s="1" t="s">
        <v>858</v>
      </c>
      <c r="N51" s="1" t="s">
        <v>859</v>
      </c>
    </row>
    <row r="52" spans="1:18" x14ac:dyDescent="0.25">
      <c r="A52" t="s">
        <v>254</v>
      </c>
      <c r="B52" t="s">
        <v>255</v>
      </c>
      <c r="C52" t="s">
        <v>67</v>
      </c>
      <c r="D52" t="str">
        <f>"2040-3372"</f>
        <v>2040-3372</v>
      </c>
      <c r="F52" t="str">
        <f>"2019 Feb 21"</f>
        <v>2019 Feb 21</v>
      </c>
      <c r="G52">
        <v>11</v>
      </c>
      <c r="H52">
        <v>8</v>
      </c>
      <c r="I52">
        <v>3639</v>
      </c>
      <c r="K52">
        <v>30741296</v>
      </c>
      <c r="L52" t="s">
        <v>256</v>
      </c>
      <c r="M52" t="s">
        <v>69</v>
      </c>
      <c r="N52" t="s">
        <v>17</v>
      </c>
      <c r="O52" t="s">
        <v>257</v>
      </c>
      <c r="Q52" t="s">
        <v>258</v>
      </c>
      <c r="R52" t="s">
        <v>259</v>
      </c>
    </row>
    <row r="53" spans="1:18" x14ac:dyDescent="0.25">
      <c r="A53" t="s">
        <v>647</v>
      </c>
      <c r="B53" t="s">
        <v>648</v>
      </c>
      <c r="C53" t="s">
        <v>649</v>
      </c>
      <c r="D53" t="str">
        <f>"02694042"</f>
        <v>02694042</v>
      </c>
      <c r="E53" t="str">
        <f>"2019"</f>
        <v>2019</v>
      </c>
      <c r="F53">
        <v>41</v>
      </c>
      <c r="G53" t="s">
        <v>650</v>
      </c>
      <c r="H53" t="s">
        <v>651</v>
      </c>
      <c r="I53" t="s">
        <v>47</v>
      </c>
      <c r="J53" t="s">
        <v>48</v>
      </c>
      <c r="K53" t="s">
        <v>652</v>
      </c>
      <c r="M53" t="s">
        <v>653</v>
      </c>
      <c r="N53" t="s">
        <v>654</v>
      </c>
    </row>
    <row r="54" spans="1:18" x14ac:dyDescent="0.25">
      <c r="A54" t="s">
        <v>86</v>
      </c>
      <c r="B54" t="s">
        <v>767</v>
      </c>
      <c r="C54" t="s">
        <v>768</v>
      </c>
      <c r="D54" t="str">
        <f>"1664-3224"</f>
        <v>1664-3224</v>
      </c>
      <c r="E54" t="str">
        <f>"2020 Jun 12"</f>
        <v>2020 Jun 12</v>
      </c>
      <c r="F54">
        <v>11</v>
      </c>
      <c r="G54">
        <v>32595644</v>
      </c>
      <c r="H54" t="s">
        <v>87</v>
      </c>
      <c r="I54" t="s">
        <v>126</v>
      </c>
      <c r="J54" t="s">
        <v>17</v>
      </c>
      <c r="K54" t="s">
        <v>769</v>
      </c>
      <c r="M54" t="s">
        <v>770</v>
      </c>
      <c r="N54" t="s">
        <v>771</v>
      </c>
    </row>
    <row r="55" spans="1:18" x14ac:dyDescent="0.25">
      <c r="A55" t="s">
        <v>690</v>
      </c>
      <c r="B55" t="s">
        <v>691</v>
      </c>
      <c r="C55" t="s">
        <v>196</v>
      </c>
      <c r="D55" t="str">
        <f>"1477-3155"</f>
        <v>1477-3155</v>
      </c>
      <c r="E55" t="str">
        <f>"2019 Mar 29"</f>
        <v>2019 Mar 29</v>
      </c>
      <c r="F55">
        <v>17</v>
      </c>
      <c r="G55">
        <v>30922349</v>
      </c>
      <c r="H55" t="s">
        <v>692</v>
      </c>
      <c r="I55" t="s">
        <v>22</v>
      </c>
      <c r="J55" t="s">
        <v>17</v>
      </c>
      <c r="K55" t="s">
        <v>693</v>
      </c>
      <c r="M55" t="s">
        <v>694</v>
      </c>
      <c r="N55" t="s">
        <v>695</v>
      </c>
    </row>
    <row r="56" spans="1:18" x14ac:dyDescent="0.25">
      <c r="A56" t="s">
        <v>154</v>
      </c>
      <c r="B56" t="s">
        <v>155</v>
      </c>
      <c r="C56" t="s">
        <v>156</v>
      </c>
      <c r="D56" t="str">
        <f>"1945-4589"</f>
        <v>1945-4589</v>
      </c>
      <c r="F56" t="str">
        <f>"2020 Jul 17"</f>
        <v>2020 Jul 17</v>
      </c>
      <c r="G56">
        <v>12</v>
      </c>
      <c r="H56">
        <v>14</v>
      </c>
      <c r="I56">
        <v>14189</v>
      </c>
      <c r="K56">
        <v>32680977</v>
      </c>
      <c r="L56" t="s">
        <v>157</v>
      </c>
      <c r="M56" t="s">
        <v>158</v>
      </c>
      <c r="N56" t="s">
        <v>17</v>
      </c>
      <c r="O56" t="s">
        <v>159</v>
      </c>
      <c r="Q56" t="s">
        <v>160</v>
      </c>
      <c r="R56" t="s">
        <v>161</v>
      </c>
    </row>
    <row r="57" spans="1:18" s="1" customFormat="1" x14ac:dyDescent="0.25">
      <c r="A57" s="1" t="s">
        <v>675</v>
      </c>
      <c r="B57" s="1" t="s">
        <v>676</v>
      </c>
      <c r="C57" s="1" t="s">
        <v>50</v>
      </c>
      <c r="D57" s="1" t="str">
        <f>"1879-3185"</f>
        <v>1879-3185</v>
      </c>
      <c r="E57" s="1" t="str">
        <f>"2020 Apr 15"</f>
        <v>2020 Apr 15</v>
      </c>
      <c r="F57" s="1">
        <v>435</v>
      </c>
      <c r="G57" s="1">
        <v>32068018</v>
      </c>
      <c r="H57" s="1" t="s">
        <v>677</v>
      </c>
      <c r="I57" s="1" t="s">
        <v>32</v>
      </c>
      <c r="J57" s="1" t="s">
        <v>17</v>
      </c>
      <c r="K57" s="1" t="s">
        <v>678</v>
      </c>
      <c r="M57" s="1" t="s">
        <v>679</v>
      </c>
      <c r="N57" s="1" t="s">
        <v>680</v>
      </c>
    </row>
    <row r="58" spans="1:18" x14ac:dyDescent="0.25">
      <c r="A58" t="s">
        <v>215</v>
      </c>
      <c r="B58" t="s">
        <v>216</v>
      </c>
      <c r="C58" t="s">
        <v>196</v>
      </c>
      <c r="D58" t="str">
        <f>"1477-3155"</f>
        <v>1477-3155</v>
      </c>
      <c r="F58" t="str">
        <f>"2017 Nov 10"</f>
        <v>2017 Nov 10</v>
      </c>
      <c r="G58">
        <v>15</v>
      </c>
      <c r="H58">
        <v>1</v>
      </c>
      <c r="I58">
        <v>80</v>
      </c>
      <c r="K58">
        <v>29126419</v>
      </c>
      <c r="L58" t="s">
        <v>217</v>
      </c>
      <c r="M58" t="s">
        <v>22</v>
      </c>
      <c r="N58" t="s">
        <v>17</v>
      </c>
      <c r="O58" t="s">
        <v>218</v>
      </c>
      <c r="Q58" t="s">
        <v>219</v>
      </c>
      <c r="R58" t="s">
        <v>220</v>
      </c>
    </row>
    <row r="59" spans="1:18" s="1" customFormat="1" x14ac:dyDescent="0.25">
      <c r="A59" s="2" t="s">
        <v>282</v>
      </c>
      <c r="B59" s="2" t="s">
        <v>283</v>
      </c>
      <c r="C59" s="2" t="s">
        <v>26</v>
      </c>
      <c r="D59" s="2" t="str">
        <f>"1743-5404"</f>
        <v>1743-5404</v>
      </c>
      <c r="E59" s="2"/>
      <c r="F59" s="2" t="str">
        <f>"2017 Feb"</f>
        <v>2017 Feb</v>
      </c>
      <c r="G59" s="2">
        <v>11</v>
      </c>
      <c r="H59" s="2">
        <v>1</v>
      </c>
      <c r="I59" s="2">
        <v>112</v>
      </c>
      <c r="J59" s="2"/>
      <c r="K59" s="2">
        <v>28024456</v>
      </c>
      <c r="L59" s="2" t="s">
        <v>284</v>
      </c>
      <c r="M59" s="2" t="s">
        <v>164</v>
      </c>
      <c r="N59" s="2" t="s">
        <v>17</v>
      </c>
      <c r="O59" s="2" t="s">
        <v>285</v>
      </c>
      <c r="P59" s="2"/>
      <c r="Q59" s="2" t="s">
        <v>286</v>
      </c>
      <c r="R59" s="2" t="s">
        <v>287</v>
      </c>
    </row>
    <row r="60" spans="1:18" x14ac:dyDescent="0.25">
      <c r="A60" t="s">
        <v>778</v>
      </c>
      <c r="B60" t="s">
        <v>779</v>
      </c>
      <c r="C60" t="s">
        <v>780</v>
      </c>
      <c r="D60" t="str">
        <f>"10019731"</f>
        <v>10019731</v>
      </c>
      <c r="E60" t="str">
        <f>"2018"</f>
        <v>2018</v>
      </c>
      <c r="F60">
        <v>49</v>
      </c>
      <c r="G60">
        <v>133437198</v>
      </c>
      <c r="H60" t="s">
        <v>781</v>
      </c>
      <c r="I60" t="s">
        <v>782</v>
      </c>
      <c r="J60" t="s">
        <v>23</v>
      </c>
      <c r="L60" t="s">
        <v>783</v>
      </c>
      <c r="M60" t="s">
        <v>784</v>
      </c>
      <c r="N60" t="s">
        <v>785</v>
      </c>
    </row>
    <row r="61" spans="1:18" x14ac:dyDescent="0.25">
      <c r="A61" t="s">
        <v>296</v>
      </c>
      <c r="B61" t="s">
        <v>297</v>
      </c>
      <c r="C61" t="s">
        <v>298</v>
      </c>
      <c r="D61" t="str">
        <f>"0166445X"</f>
        <v>0166445X</v>
      </c>
      <c r="E61" t="str">
        <f>"2019"</f>
        <v>2019</v>
      </c>
      <c r="F61">
        <v>209</v>
      </c>
      <c r="G61" t="s">
        <v>299</v>
      </c>
      <c r="H61" t="s">
        <v>173</v>
      </c>
      <c r="I61" t="s">
        <v>30</v>
      </c>
      <c r="J61" t="s">
        <v>48</v>
      </c>
      <c r="K61" t="s">
        <v>300</v>
      </c>
      <c r="M61" t="s">
        <v>301</v>
      </c>
      <c r="N61" t="s">
        <v>302</v>
      </c>
    </row>
    <row r="62" spans="1:18" x14ac:dyDescent="0.25">
      <c r="A62" t="s">
        <v>365</v>
      </c>
      <c r="B62" t="s">
        <v>366</v>
      </c>
      <c r="C62" t="s">
        <v>33</v>
      </c>
      <c r="D62" t="str">
        <f>"1743-8977"</f>
        <v>1743-8977</v>
      </c>
      <c r="E62" t="str">
        <f>"2019 May 29"</f>
        <v>2019 May 29</v>
      </c>
      <c r="F62">
        <v>16</v>
      </c>
      <c r="G62">
        <v>31142334</v>
      </c>
      <c r="H62" t="s">
        <v>367</v>
      </c>
      <c r="I62" t="s">
        <v>22</v>
      </c>
      <c r="J62" t="s">
        <v>17</v>
      </c>
      <c r="K62" t="s">
        <v>368</v>
      </c>
      <c r="M62" t="s">
        <v>369</v>
      </c>
      <c r="N62" t="s">
        <v>370</v>
      </c>
    </row>
    <row r="63" spans="1:18" x14ac:dyDescent="0.25">
      <c r="A63" t="s">
        <v>547</v>
      </c>
      <c r="B63" t="s">
        <v>548</v>
      </c>
      <c r="C63" t="s">
        <v>549</v>
      </c>
      <c r="D63" t="str">
        <f>"14773155"</f>
        <v>14773155</v>
      </c>
      <c r="E63" t="str">
        <f>"2020"</f>
        <v>2020</v>
      </c>
      <c r="F63">
        <v>18</v>
      </c>
      <c r="G63" t="s">
        <v>550</v>
      </c>
      <c r="H63" t="s">
        <v>197</v>
      </c>
      <c r="I63" t="s">
        <v>21</v>
      </c>
      <c r="K63" t="s">
        <v>551</v>
      </c>
      <c r="M63" t="s">
        <v>198</v>
      </c>
      <c r="N63" t="s">
        <v>552</v>
      </c>
    </row>
    <row r="64" spans="1:18" x14ac:dyDescent="0.25">
      <c r="A64" t="s">
        <v>749</v>
      </c>
      <c r="B64" t="s">
        <v>750</v>
      </c>
      <c r="C64" t="s">
        <v>26</v>
      </c>
      <c r="D64" t="str">
        <f>"1743-5404"</f>
        <v>1743-5404</v>
      </c>
      <c r="E64" t="str">
        <f>"2018 Aug"</f>
        <v>2018 Aug</v>
      </c>
      <c r="F64">
        <v>12</v>
      </c>
      <c r="G64">
        <v>29688820</v>
      </c>
      <c r="H64" t="s">
        <v>751</v>
      </c>
      <c r="I64" t="s">
        <v>164</v>
      </c>
      <c r="J64" t="s">
        <v>17</v>
      </c>
      <c r="K64" t="s">
        <v>752</v>
      </c>
      <c r="M64" t="s">
        <v>753</v>
      </c>
      <c r="N64" t="s">
        <v>754</v>
      </c>
    </row>
    <row r="65" spans="1:18" x14ac:dyDescent="0.25">
      <c r="A65" t="s">
        <v>825</v>
      </c>
      <c r="B65" t="s">
        <v>826</v>
      </c>
      <c r="C65" t="s">
        <v>827</v>
      </c>
      <c r="D65" t="str">
        <f>"20734409"</f>
        <v>20734409</v>
      </c>
      <c r="E65" t="str">
        <f>"May2021"</f>
        <v>May2021</v>
      </c>
      <c r="F65">
        <v>10</v>
      </c>
      <c r="G65">
        <v>150476541</v>
      </c>
      <c r="H65" t="s">
        <v>828</v>
      </c>
      <c r="I65" t="s">
        <v>25</v>
      </c>
      <c r="J65" t="s">
        <v>23</v>
      </c>
      <c r="K65" t="s">
        <v>829</v>
      </c>
      <c r="M65" t="s">
        <v>830</v>
      </c>
      <c r="N65" t="s">
        <v>831</v>
      </c>
    </row>
    <row r="66" spans="1:18" x14ac:dyDescent="0.25">
      <c r="A66" t="s">
        <v>439</v>
      </c>
      <c r="B66" t="s">
        <v>440</v>
      </c>
      <c r="C66" t="s">
        <v>441</v>
      </c>
      <c r="D66" t="str">
        <f>"2305-6304"</f>
        <v>2305-6304</v>
      </c>
      <c r="F66" t="str">
        <f>"2021 Jul 22"</f>
        <v>2021 Jul 22</v>
      </c>
      <c r="G66">
        <v>9</v>
      </c>
      <c r="H66">
        <v>8</v>
      </c>
      <c r="K66">
        <v>34437491</v>
      </c>
      <c r="L66" t="s">
        <v>442</v>
      </c>
      <c r="M66" t="s">
        <v>443</v>
      </c>
      <c r="N66" t="s">
        <v>17</v>
      </c>
      <c r="Q66" t="s">
        <v>444</v>
      </c>
      <c r="R66" t="s">
        <v>445</v>
      </c>
    </row>
    <row r="67" spans="1:18" x14ac:dyDescent="0.25">
      <c r="A67" t="s">
        <v>475</v>
      </c>
      <c r="B67" t="s">
        <v>476</v>
      </c>
      <c r="C67" t="s">
        <v>477</v>
      </c>
      <c r="D67" t="str">
        <f>"1735207X"</f>
        <v>1735207X</v>
      </c>
      <c r="F67" t="str">
        <f>"May2018"</f>
        <v>May2018</v>
      </c>
      <c r="G67">
        <v>15</v>
      </c>
      <c r="H67">
        <v>5</v>
      </c>
      <c r="I67">
        <v>1097</v>
      </c>
      <c r="J67">
        <v>10</v>
      </c>
      <c r="K67">
        <v>129510903</v>
      </c>
      <c r="L67" t="s">
        <v>478</v>
      </c>
      <c r="M67" t="s">
        <v>42</v>
      </c>
      <c r="N67" t="s">
        <v>23</v>
      </c>
      <c r="O67" t="s">
        <v>479</v>
      </c>
      <c r="P67" t="s">
        <v>480</v>
      </c>
      <c r="Q67" t="s">
        <v>481</v>
      </c>
      <c r="R67" t="s">
        <v>482</v>
      </c>
    </row>
    <row r="68" spans="1:18" x14ac:dyDescent="0.25">
      <c r="A68" t="s">
        <v>345</v>
      </c>
      <c r="B68" t="s">
        <v>346</v>
      </c>
      <c r="C68" t="s">
        <v>33</v>
      </c>
      <c r="D68" t="str">
        <f>"1743-8977"</f>
        <v>1743-8977</v>
      </c>
      <c r="F68" t="str">
        <f>"2017 Sep 13"</f>
        <v>2017 Sep 13</v>
      </c>
      <c r="G68">
        <v>14</v>
      </c>
      <c r="H68">
        <v>1</v>
      </c>
      <c r="I68">
        <v>37</v>
      </c>
      <c r="K68">
        <v>28903780</v>
      </c>
      <c r="L68" t="s">
        <v>347</v>
      </c>
      <c r="M68" t="s">
        <v>22</v>
      </c>
      <c r="N68" t="s">
        <v>17</v>
      </c>
      <c r="O68" t="s">
        <v>348</v>
      </c>
      <c r="Q68" t="s">
        <v>349</v>
      </c>
      <c r="R68" t="s">
        <v>350</v>
      </c>
    </row>
    <row r="69" spans="1:18" x14ac:dyDescent="0.25">
      <c r="A69" t="s">
        <v>432</v>
      </c>
      <c r="B69" t="s">
        <v>433</v>
      </c>
      <c r="C69" t="s">
        <v>434</v>
      </c>
      <c r="D69" t="str">
        <f>"1420-3049"</f>
        <v>1420-3049</v>
      </c>
      <c r="F69" t="str">
        <f>"2018 Oct 18"</f>
        <v>2018 Oct 18</v>
      </c>
      <c r="G69">
        <v>23</v>
      </c>
      <c r="H69">
        <v>10</v>
      </c>
      <c r="K69">
        <v>30340409</v>
      </c>
      <c r="L69" t="s">
        <v>435</v>
      </c>
      <c r="M69" t="s">
        <v>25</v>
      </c>
      <c r="N69" t="s">
        <v>17</v>
      </c>
      <c r="O69" t="s">
        <v>436</v>
      </c>
      <c r="Q69" t="s">
        <v>437</v>
      </c>
      <c r="R69" t="s">
        <v>438</v>
      </c>
    </row>
    <row r="70" spans="1:18" x14ac:dyDescent="0.25">
      <c r="A70" t="s">
        <v>88</v>
      </c>
      <c r="B70" t="s">
        <v>89</v>
      </c>
      <c r="C70" t="s">
        <v>33</v>
      </c>
      <c r="D70" t="str">
        <f>"1743-8977"</f>
        <v>1743-8977</v>
      </c>
      <c r="F70" t="str">
        <f>"2018 Feb 09"</f>
        <v>2018 Feb 09</v>
      </c>
      <c r="G70">
        <v>15</v>
      </c>
      <c r="H70">
        <v>1</v>
      </c>
      <c r="I70">
        <v>11</v>
      </c>
      <c r="K70">
        <v>29426343</v>
      </c>
      <c r="L70" t="s">
        <v>90</v>
      </c>
      <c r="M70" t="s">
        <v>22</v>
      </c>
      <c r="N70" t="s">
        <v>17</v>
      </c>
      <c r="O70" t="s">
        <v>91</v>
      </c>
      <c r="Q70" t="s">
        <v>92</v>
      </c>
      <c r="R70" t="s">
        <v>93</v>
      </c>
    </row>
    <row r="71" spans="1:18" x14ac:dyDescent="0.25">
      <c r="A71" t="s">
        <v>351</v>
      </c>
      <c r="B71" t="s">
        <v>352</v>
      </c>
      <c r="C71" t="s">
        <v>353</v>
      </c>
      <c r="D71" t="str">
        <f>"1464-3804"</f>
        <v>1464-3804</v>
      </c>
      <c r="F71" t="str">
        <f>"2017 Jan"</f>
        <v>2017 Jan</v>
      </c>
      <c r="G71">
        <v>32</v>
      </c>
      <c r="H71">
        <v>1</v>
      </c>
      <c r="I71">
        <v>181</v>
      </c>
      <c r="K71">
        <v>28011750</v>
      </c>
      <c r="L71" t="s">
        <v>354</v>
      </c>
      <c r="M71" t="s">
        <v>55</v>
      </c>
      <c r="N71" t="s">
        <v>17</v>
      </c>
      <c r="O71" t="s">
        <v>355</v>
      </c>
      <c r="Q71" t="s">
        <v>356</v>
      </c>
      <c r="R71" t="s">
        <v>357</v>
      </c>
    </row>
    <row r="72" spans="1:18" x14ac:dyDescent="0.25">
      <c r="A72" t="s">
        <v>94</v>
      </c>
      <c r="B72" t="s">
        <v>95</v>
      </c>
      <c r="C72" t="s">
        <v>49</v>
      </c>
      <c r="D72" t="str">
        <f>"01604120"</f>
        <v>01604120</v>
      </c>
      <c r="F72" t="str">
        <f>"April 2020"</f>
        <v>April 2020</v>
      </c>
      <c r="G72">
        <v>137</v>
      </c>
      <c r="K72" t="s">
        <v>96</v>
      </c>
      <c r="L72" t="s">
        <v>97</v>
      </c>
      <c r="M72" t="s">
        <v>18</v>
      </c>
      <c r="N72" t="s">
        <v>19</v>
      </c>
      <c r="O72" t="s">
        <v>98</v>
      </c>
      <c r="Q72" t="s">
        <v>99</v>
      </c>
      <c r="R72" t="s">
        <v>100</v>
      </c>
    </row>
    <row r="73" spans="1:18" x14ac:dyDescent="0.25">
      <c r="A73" s="5" t="s">
        <v>446</v>
      </c>
      <c r="B73" s="5" t="s">
        <v>447</v>
      </c>
      <c r="C73" s="5" t="s">
        <v>51</v>
      </c>
      <c r="D73" s="5" t="str">
        <f>"19326203"</f>
        <v>19326203</v>
      </c>
      <c r="E73" s="5"/>
      <c r="F73" s="5" t="str">
        <f>"10/29/2018"</f>
        <v>10/29/2018</v>
      </c>
      <c r="G73" s="5">
        <v>13</v>
      </c>
      <c r="H73" s="5">
        <v>10</v>
      </c>
      <c r="I73" s="5">
        <v>1</v>
      </c>
      <c r="J73" s="5">
        <v>18</v>
      </c>
      <c r="K73" s="5">
        <v>132666104</v>
      </c>
      <c r="L73" s="5" t="s">
        <v>448</v>
      </c>
      <c r="M73" s="5" t="s">
        <v>52</v>
      </c>
      <c r="N73" s="5" t="s">
        <v>23</v>
      </c>
      <c r="O73" s="5" t="s">
        <v>449</v>
      </c>
      <c r="P73" s="5" t="s">
        <v>450</v>
      </c>
      <c r="Q73" s="5" t="s">
        <v>451</v>
      </c>
      <c r="R73" s="5" t="s">
        <v>452</v>
      </c>
    </row>
    <row r="74" spans="1:18" x14ac:dyDescent="0.25">
      <c r="A74" t="s">
        <v>467</v>
      </c>
      <c r="B74" t="s">
        <v>468</v>
      </c>
      <c r="C74" t="s">
        <v>469</v>
      </c>
      <c r="D74" t="str">
        <f>"2193567X"</f>
        <v>2193567X</v>
      </c>
      <c r="F74" t="str">
        <f>"Jun2019"</f>
        <v>Jun2019</v>
      </c>
      <c r="G74">
        <v>44</v>
      </c>
      <c r="H74">
        <v>6</v>
      </c>
      <c r="I74">
        <v>5411</v>
      </c>
      <c r="J74">
        <v>22</v>
      </c>
      <c r="K74">
        <v>136693376</v>
      </c>
      <c r="L74" t="s">
        <v>470</v>
      </c>
      <c r="M74" t="s">
        <v>42</v>
      </c>
      <c r="N74" t="s">
        <v>23</v>
      </c>
      <c r="O74" t="s">
        <v>471</v>
      </c>
      <c r="P74" t="s">
        <v>472</v>
      </c>
      <c r="Q74" t="s">
        <v>473</v>
      </c>
      <c r="R74" t="s">
        <v>474</v>
      </c>
    </row>
    <row r="75" spans="1:18" x14ac:dyDescent="0.25">
      <c r="A75" t="s">
        <v>663</v>
      </c>
      <c r="B75" t="s">
        <v>664</v>
      </c>
      <c r="C75" t="s">
        <v>33</v>
      </c>
      <c r="D75" t="str">
        <f>"1743-8977"</f>
        <v>1743-8977</v>
      </c>
      <c r="E75" t="str">
        <f>"2019 Jan 08"</f>
        <v>2019 Jan 08</v>
      </c>
      <c r="F75">
        <v>16</v>
      </c>
      <c r="G75">
        <v>30621720</v>
      </c>
      <c r="H75" t="s">
        <v>665</v>
      </c>
      <c r="I75" t="s">
        <v>22</v>
      </c>
      <c r="J75" t="s">
        <v>17</v>
      </c>
      <c r="K75" t="s">
        <v>666</v>
      </c>
      <c r="M75" t="s">
        <v>667</v>
      </c>
      <c r="N75" t="s">
        <v>668</v>
      </c>
    </row>
    <row r="76" spans="1:18" x14ac:dyDescent="0.25">
      <c r="A76" s="5" t="s">
        <v>510</v>
      </c>
      <c r="B76" s="5" t="s">
        <v>511</v>
      </c>
      <c r="C76" s="5" t="s">
        <v>512</v>
      </c>
      <c r="D76" s="5" t="str">
        <f>"05874246"</f>
        <v>05874246</v>
      </c>
      <c r="E76" s="5"/>
      <c r="F76" s="5" t="str">
        <f>"Feb2018"</f>
        <v>Feb2018</v>
      </c>
      <c r="G76" s="5">
        <v>133</v>
      </c>
      <c r="H76" s="5">
        <v>2</v>
      </c>
      <c r="I76" s="5">
        <v>280</v>
      </c>
      <c r="J76" s="5">
        <v>3</v>
      </c>
      <c r="K76" s="5">
        <v>128114332</v>
      </c>
      <c r="L76" s="5" t="s">
        <v>513</v>
      </c>
      <c r="M76" s="5" t="s">
        <v>514</v>
      </c>
      <c r="N76" s="5" t="s">
        <v>23</v>
      </c>
      <c r="O76" s="5" t="s">
        <v>515</v>
      </c>
      <c r="P76" s="5" t="s">
        <v>516</v>
      </c>
      <c r="Q76" s="5" t="s">
        <v>517</v>
      </c>
      <c r="R76" s="5" t="s">
        <v>518</v>
      </c>
    </row>
    <row r="77" spans="1:18" x14ac:dyDescent="0.25">
      <c r="A77" t="s">
        <v>490</v>
      </c>
      <c r="B77" t="s">
        <v>491</v>
      </c>
      <c r="C77" t="s">
        <v>26</v>
      </c>
      <c r="D77" t="str">
        <f>"1743-5404"</f>
        <v>1743-5404</v>
      </c>
      <c r="F77" t="str">
        <f>"2018 Mar"</f>
        <v>2018 Mar</v>
      </c>
      <c r="G77">
        <v>12</v>
      </c>
      <c r="H77">
        <v>2</v>
      </c>
      <c r="I77">
        <v>138</v>
      </c>
      <c r="K77">
        <v>29350075</v>
      </c>
      <c r="L77" t="s">
        <v>492</v>
      </c>
      <c r="M77" t="s">
        <v>164</v>
      </c>
      <c r="N77" t="s">
        <v>17</v>
      </c>
      <c r="O77" t="s">
        <v>493</v>
      </c>
      <c r="Q77" t="s">
        <v>494</v>
      </c>
      <c r="R77" t="s">
        <v>495</v>
      </c>
    </row>
    <row r="78" spans="1:18" x14ac:dyDescent="0.25">
      <c r="A78" s="5" t="s">
        <v>384</v>
      </c>
      <c r="B78" s="5" t="s">
        <v>385</v>
      </c>
      <c r="C78" s="5" t="s">
        <v>51</v>
      </c>
      <c r="D78" s="5" t="str">
        <f>"19326203"</f>
        <v>19326203</v>
      </c>
      <c r="E78" s="5"/>
      <c r="F78" s="5" t="str">
        <f>"4/5/2017"</f>
        <v>4/5/2017</v>
      </c>
      <c r="G78" s="5">
        <v>12</v>
      </c>
      <c r="H78" s="5">
        <v>4</v>
      </c>
      <c r="I78" s="5">
        <v>1</v>
      </c>
      <c r="J78" s="5">
        <v>26</v>
      </c>
      <c r="K78" s="5">
        <v>122316257</v>
      </c>
      <c r="L78" s="5" t="s">
        <v>386</v>
      </c>
      <c r="M78" s="5" t="s">
        <v>52</v>
      </c>
      <c r="N78" s="5" t="s">
        <v>23</v>
      </c>
      <c r="O78" s="5" t="s">
        <v>387</v>
      </c>
      <c r="P78" s="5" t="s">
        <v>388</v>
      </c>
      <c r="Q78" s="5" t="s">
        <v>389</v>
      </c>
      <c r="R78" s="5" t="s">
        <v>390</v>
      </c>
    </row>
    <row r="79" spans="1:18" x14ac:dyDescent="0.25">
      <c r="A79" t="s">
        <v>726</v>
      </c>
      <c r="B79" t="s">
        <v>727</v>
      </c>
      <c r="C79" t="s">
        <v>728</v>
      </c>
      <c r="D79" t="str">
        <f>"09149198"</f>
        <v>09149198</v>
      </c>
      <c r="E79" t="str">
        <f>"2020"</f>
        <v>2020</v>
      </c>
      <c r="F79">
        <v>33</v>
      </c>
      <c r="G79">
        <v>145293280</v>
      </c>
      <c r="H79" t="s">
        <v>729</v>
      </c>
      <c r="I79" t="s">
        <v>730</v>
      </c>
      <c r="J79" t="s">
        <v>23</v>
      </c>
      <c r="K79" t="s">
        <v>731</v>
      </c>
      <c r="L79" t="s">
        <v>732</v>
      </c>
      <c r="M79" t="s">
        <v>733</v>
      </c>
      <c r="N79" t="s">
        <v>734</v>
      </c>
    </row>
    <row r="80" spans="1:18" x14ac:dyDescent="0.25">
      <c r="A80" s="5" t="s">
        <v>104</v>
      </c>
      <c r="B80" s="5" t="s">
        <v>105</v>
      </c>
      <c r="C80" s="5" t="s">
        <v>106</v>
      </c>
      <c r="D80" s="5" t="str">
        <f>"1879-3592"</f>
        <v>1879-3592</v>
      </c>
      <c r="E80" s="5"/>
      <c r="F80" s="5" t="str">
        <f>"2017 Nov"</f>
        <v>2017 Nov</v>
      </c>
      <c r="G80" s="5">
        <v>823</v>
      </c>
      <c r="H80" s="5"/>
      <c r="I80" s="5">
        <v>28</v>
      </c>
      <c r="J80" s="5"/>
      <c r="K80" s="5">
        <v>28985945</v>
      </c>
      <c r="L80" s="5" t="s">
        <v>29</v>
      </c>
      <c r="M80" s="5" t="s">
        <v>32</v>
      </c>
      <c r="N80" s="5" t="s">
        <v>17</v>
      </c>
      <c r="O80" s="5" t="s">
        <v>318</v>
      </c>
      <c r="P80" s="5"/>
      <c r="Q80" s="5" t="s">
        <v>107</v>
      </c>
      <c r="R80" s="5" t="s">
        <v>108</v>
      </c>
    </row>
    <row r="81" spans="1:33" x14ac:dyDescent="0.25">
      <c r="A81" s="2" t="s">
        <v>336</v>
      </c>
      <c r="B81" s="2" t="s">
        <v>337</v>
      </c>
      <c r="C81" s="2" t="s">
        <v>338</v>
      </c>
      <c r="D81" s="2" t="str">
        <f>"09819428"</f>
        <v>09819428</v>
      </c>
      <c r="E81" s="2"/>
      <c r="F81" s="2" t="str">
        <f>"May 2020"</f>
        <v>May 2020</v>
      </c>
      <c r="G81" s="2">
        <v>150</v>
      </c>
      <c r="H81" s="2"/>
      <c r="I81" s="2">
        <v>27</v>
      </c>
      <c r="J81" s="2">
        <v>12</v>
      </c>
      <c r="K81" s="2" t="s">
        <v>339</v>
      </c>
      <c r="L81" s="2" t="s">
        <v>340</v>
      </c>
      <c r="M81" s="2" t="s">
        <v>341</v>
      </c>
      <c r="N81" s="2" t="s">
        <v>19</v>
      </c>
      <c r="O81" s="2" t="s">
        <v>342</v>
      </c>
      <c r="P81" s="2"/>
      <c r="Q81" s="2" t="s">
        <v>343</v>
      </c>
      <c r="R81" s="2" t="s">
        <v>344</v>
      </c>
      <c r="S81" s="1"/>
      <c r="T81" s="1"/>
      <c r="U81" s="1"/>
      <c r="V81" s="1"/>
      <c r="W81" s="1"/>
      <c r="X81" s="1"/>
      <c r="Y81" s="1"/>
      <c r="Z81" s="1"/>
      <c r="AA81" s="1"/>
      <c r="AB81" s="1"/>
      <c r="AC81" s="1"/>
      <c r="AD81" s="1"/>
      <c r="AE81" s="1"/>
      <c r="AF81" s="1"/>
      <c r="AG81" s="1"/>
    </row>
    <row r="82" spans="1:33" x14ac:dyDescent="0.25">
      <c r="A82" t="s">
        <v>704</v>
      </c>
      <c r="B82" t="s">
        <v>705</v>
      </c>
      <c r="C82" t="s">
        <v>706</v>
      </c>
      <c r="D82" t="str">
        <f>"1091-7691"</f>
        <v>1091-7691</v>
      </c>
      <c r="E82" t="str">
        <f>"2019 Jun"</f>
        <v>2019 Jun</v>
      </c>
      <c r="F82">
        <v>31</v>
      </c>
      <c r="G82">
        <v>31556754</v>
      </c>
      <c r="H82" t="s">
        <v>707</v>
      </c>
      <c r="I82" t="s">
        <v>164</v>
      </c>
      <c r="J82" t="s">
        <v>17</v>
      </c>
      <c r="K82" t="s">
        <v>708</v>
      </c>
      <c r="M82" t="s">
        <v>709</v>
      </c>
      <c r="N82" t="s">
        <v>710</v>
      </c>
    </row>
    <row r="83" spans="1:33" x14ac:dyDescent="0.25">
      <c r="A83" t="s">
        <v>110</v>
      </c>
      <c r="B83" t="s">
        <v>637</v>
      </c>
      <c r="C83" t="s">
        <v>132</v>
      </c>
      <c r="D83" t="str">
        <f>"1614-7499"</f>
        <v>1614-7499</v>
      </c>
      <c r="E83" t="str">
        <f>"2019 May"</f>
        <v>2019 May</v>
      </c>
      <c r="F83">
        <v>26</v>
      </c>
      <c r="G83">
        <v>30879234</v>
      </c>
      <c r="H83" t="s">
        <v>112</v>
      </c>
      <c r="I83" t="s">
        <v>47</v>
      </c>
      <c r="J83" t="s">
        <v>17</v>
      </c>
      <c r="K83" t="s">
        <v>638</v>
      </c>
      <c r="M83" t="s">
        <v>639</v>
      </c>
      <c r="N83" t="s">
        <v>640</v>
      </c>
    </row>
    <row r="84" spans="1:33" x14ac:dyDescent="0.25">
      <c r="A84" t="s">
        <v>553</v>
      </c>
      <c r="B84" t="s">
        <v>554</v>
      </c>
      <c r="C84" t="s">
        <v>555</v>
      </c>
      <c r="D84" t="str">
        <f>"09441344"</f>
        <v>09441344</v>
      </c>
      <c r="E84" t="str">
        <f>"2020"</f>
        <v>2020</v>
      </c>
      <c r="F84">
        <v>27</v>
      </c>
      <c r="G84">
        <v>20200520942</v>
      </c>
      <c r="K84" t="s">
        <v>556</v>
      </c>
      <c r="M84" t="s">
        <v>557</v>
      </c>
      <c r="N84" t="s">
        <v>558</v>
      </c>
    </row>
    <row r="85" spans="1:33" x14ac:dyDescent="0.25">
      <c r="A85" s="6" t="s">
        <v>711</v>
      </c>
      <c r="B85" s="6" t="s">
        <v>712</v>
      </c>
      <c r="C85" s="6" t="s">
        <v>235</v>
      </c>
      <c r="D85" s="6" t="str">
        <f>"1090-2414"</f>
        <v>1090-2414</v>
      </c>
      <c r="E85" s="6" t="str">
        <f>"2018 Oct"</f>
        <v>2018 Oct</v>
      </c>
      <c r="F85" s="6">
        <v>161</v>
      </c>
      <c r="G85" s="6">
        <v>29933131</v>
      </c>
      <c r="H85" s="6" t="s">
        <v>713</v>
      </c>
      <c r="I85" s="6" t="s">
        <v>32</v>
      </c>
      <c r="J85" s="6" t="s">
        <v>17</v>
      </c>
      <c r="K85" s="6" t="s">
        <v>714</v>
      </c>
      <c r="L85" s="6"/>
      <c r="M85" s="6" t="s">
        <v>715</v>
      </c>
      <c r="N85" s="6" t="s">
        <v>716</v>
      </c>
      <c r="O85" s="5"/>
      <c r="P85" s="5"/>
      <c r="Q85" s="5"/>
      <c r="R85" s="5"/>
    </row>
    <row r="86" spans="1:33" x14ac:dyDescent="0.25">
      <c r="A86" t="s">
        <v>724</v>
      </c>
      <c r="B86" t="s">
        <v>772</v>
      </c>
      <c r="C86" t="s">
        <v>111</v>
      </c>
      <c r="D86" t="str">
        <f>"09441344"</f>
        <v>09441344</v>
      </c>
      <c r="E86" t="str">
        <f>"Apr2020"</f>
        <v>Apr2020</v>
      </c>
      <c r="F86">
        <v>27</v>
      </c>
      <c r="G86">
        <v>142762436</v>
      </c>
      <c r="H86" t="s">
        <v>725</v>
      </c>
      <c r="I86" t="s">
        <v>42</v>
      </c>
      <c r="J86" t="s">
        <v>23</v>
      </c>
      <c r="K86" t="s">
        <v>773</v>
      </c>
      <c r="M86" t="s">
        <v>774</v>
      </c>
      <c r="N86" t="s">
        <v>775</v>
      </c>
    </row>
    <row r="87" spans="1:33" s="1" customFormat="1" x14ac:dyDescent="0.25">
      <c r="A87" s="1" t="s">
        <v>832</v>
      </c>
      <c r="B87" s="1" t="s">
        <v>833</v>
      </c>
      <c r="C87" s="1" t="s">
        <v>834</v>
      </c>
      <c r="D87" s="1" t="str">
        <f>"08906238"</f>
        <v>08906238</v>
      </c>
      <c r="E87" s="1" t="str">
        <f>"2021"</f>
        <v>2021</v>
      </c>
      <c r="F87" s="1">
        <v>103</v>
      </c>
      <c r="G87" s="1" t="s">
        <v>835</v>
      </c>
      <c r="H87" s="1" t="s">
        <v>836</v>
      </c>
      <c r="I87" s="1" t="s">
        <v>30</v>
      </c>
      <c r="J87" s="1" t="s">
        <v>48</v>
      </c>
      <c r="K87" s="1" t="s">
        <v>837</v>
      </c>
      <c r="M87" s="1" t="s">
        <v>838</v>
      </c>
      <c r="N87" s="1" t="s">
        <v>839</v>
      </c>
    </row>
    <row r="88" spans="1:33" s="1" customFormat="1" x14ac:dyDescent="0.25">
      <c r="A88" s="1" t="s">
        <v>397</v>
      </c>
      <c r="B88" s="1" t="s">
        <v>398</v>
      </c>
      <c r="C88" s="1" t="s">
        <v>26</v>
      </c>
      <c r="D88" s="1" t="str">
        <f>"17435390"</f>
        <v>17435390</v>
      </c>
      <c r="F88" s="1" t="str">
        <f>"Mar2021"</f>
        <v>Mar2021</v>
      </c>
      <c r="G88" s="1">
        <v>15</v>
      </c>
      <c r="H88" s="1">
        <v>2</v>
      </c>
      <c r="I88" s="1">
        <v>238</v>
      </c>
      <c r="J88" s="1">
        <v>19</v>
      </c>
      <c r="K88" s="1">
        <v>149121504</v>
      </c>
      <c r="L88" s="1" t="s">
        <v>399</v>
      </c>
      <c r="M88" s="1" t="s">
        <v>27</v>
      </c>
      <c r="N88" s="1" t="s">
        <v>23</v>
      </c>
      <c r="O88" s="1" t="s">
        <v>400</v>
      </c>
      <c r="P88" s="1" t="s">
        <v>401</v>
      </c>
      <c r="Q88" s="1" t="s">
        <v>402</v>
      </c>
      <c r="R88" s="1" t="s">
        <v>403</v>
      </c>
    </row>
    <row r="89" spans="1:33" x14ac:dyDescent="0.25">
      <c r="A89" t="s">
        <v>117</v>
      </c>
      <c r="B89" t="s">
        <v>113</v>
      </c>
      <c r="C89" t="s">
        <v>114</v>
      </c>
      <c r="D89" t="str">
        <f>"10104283"</f>
        <v>10104283</v>
      </c>
      <c r="F89" t="str">
        <f>"Mar2017"</f>
        <v>Mar2017</v>
      </c>
      <c r="G89">
        <v>39</v>
      </c>
      <c r="H89">
        <v>3</v>
      </c>
      <c r="I89">
        <v>1</v>
      </c>
      <c r="J89">
        <v>12</v>
      </c>
      <c r="K89">
        <v>122756702</v>
      </c>
      <c r="L89" t="s">
        <v>84</v>
      </c>
      <c r="M89" t="s">
        <v>85</v>
      </c>
      <c r="N89" t="s">
        <v>23</v>
      </c>
      <c r="Q89" t="s">
        <v>115</v>
      </c>
      <c r="R89" t="s">
        <v>116</v>
      </c>
    </row>
    <row r="90" spans="1:33" x14ac:dyDescent="0.25">
      <c r="A90" t="s">
        <v>118</v>
      </c>
      <c r="B90" t="s">
        <v>278</v>
      </c>
      <c r="C90" t="s">
        <v>26</v>
      </c>
      <c r="D90" t="str">
        <f>"1743-5404"</f>
        <v>1743-5404</v>
      </c>
      <c r="F90" t="str">
        <f>"2017 Sep"</f>
        <v>2017 Sep</v>
      </c>
      <c r="G90">
        <v>11</v>
      </c>
      <c r="H90">
        <v>7</v>
      </c>
      <c r="I90">
        <v>857</v>
      </c>
      <c r="K90">
        <v>28901819</v>
      </c>
      <c r="L90" t="s">
        <v>119</v>
      </c>
      <c r="M90" t="s">
        <v>164</v>
      </c>
      <c r="N90" t="s">
        <v>17</v>
      </c>
      <c r="O90" t="s">
        <v>279</v>
      </c>
      <c r="Q90" t="s">
        <v>280</v>
      </c>
      <c r="R90" t="s">
        <v>281</v>
      </c>
    </row>
    <row r="91" spans="1:33" x14ac:dyDescent="0.25">
      <c r="A91" t="s">
        <v>418</v>
      </c>
      <c r="B91" t="s">
        <v>419</v>
      </c>
      <c r="C91" t="s">
        <v>20</v>
      </c>
      <c r="D91" t="str">
        <f>"17438977"</f>
        <v>17438977</v>
      </c>
      <c r="F91" t="str">
        <f>"2017"</f>
        <v>2017</v>
      </c>
      <c r="G91">
        <v>14</v>
      </c>
      <c r="H91">
        <v>1</v>
      </c>
      <c r="K91" t="s">
        <v>420</v>
      </c>
      <c r="L91" t="s">
        <v>421</v>
      </c>
      <c r="M91" t="s">
        <v>21</v>
      </c>
      <c r="O91" t="s">
        <v>422</v>
      </c>
      <c r="Q91" t="s">
        <v>423</v>
      </c>
      <c r="R91" t="s">
        <v>424</v>
      </c>
    </row>
    <row r="92" spans="1:33" x14ac:dyDescent="0.25">
      <c r="A92" t="s">
        <v>655</v>
      </c>
      <c r="B92" t="s">
        <v>656</v>
      </c>
      <c r="C92" t="s">
        <v>657</v>
      </c>
      <c r="D92" t="str">
        <f>"1881-1361"</f>
        <v>1881-1361</v>
      </c>
      <c r="E92" t="str">
        <f>"2019 Feb 08"</f>
        <v>2019 Feb 08</v>
      </c>
      <c r="F92">
        <v>38</v>
      </c>
      <c r="G92">
        <v>30449827</v>
      </c>
      <c r="H92" t="s">
        <v>658</v>
      </c>
      <c r="I92" t="s">
        <v>659</v>
      </c>
      <c r="J92" t="s">
        <v>17</v>
      </c>
      <c r="K92" t="s">
        <v>660</v>
      </c>
      <c r="M92" t="s">
        <v>661</v>
      </c>
      <c r="N92" t="s">
        <v>662</v>
      </c>
    </row>
    <row r="93" spans="1:33" x14ac:dyDescent="0.25">
      <c r="A93" t="s">
        <v>641</v>
      </c>
      <c r="B93" t="s">
        <v>642</v>
      </c>
      <c r="C93" t="s">
        <v>35</v>
      </c>
      <c r="D93" t="str">
        <f>"2045-2322"</f>
        <v>2045-2322</v>
      </c>
      <c r="E93" t="str">
        <f>"2019 Feb 18"</f>
        <v>2019 Feb 18</v>
      </c>
      <c r="F93">
        <v>9</v>
      </c>
      <c r="G93">
        <v>30778158</v>
      </c>
      <c r="H93" t="s">
        <v>643</v>
      </c>
      <c r="I93" t="s">
        <v>36</v>
      </c>
      <c r="J93" t="s">
        <v>17</v>
      </c>
      <c r="K93" t="s">
        <v>644</v>
      </c>
      <c r="M93" t="s">
        <v>645</v>
      </c>
      <c r="N93" t="s">
        <v>646</v>
      </c>
    </row>
    <row r="94" spans="1:33" x14ac:dyDescent="0.25">
      <c r="A94" t="s">
        <v>483</v>
      </c>
      <c r="B94" t="s">
        <v>484</v>
      </c>
      <c r="C94" t="s">
        <v>51</v>
      </c>
      <c r="D94" t="str">
        <f>"19326203"</f>
        <v>19326203</v>
      </c>
      <c r="F94" t="str">
        <f>"1/12/2017"</f>
        <v>1/12/2017</v>
      </c>
      <c r="G94">
        <v>12</v>
      </c>
      <c r="H94">
        <v>1</v>
      </c>
      <c r="I94">
        <v>1</v>
      </c>
      <c r="J94">
        <v>17</v>
      </c>
      <c r="K94">
        <v>120679965</v>
      </c>
      <c r="L94" t="s">
        <v>485</v>
      </c>
      <c r="M94" t="s">
        <v>52</v>
      </c>
      <c r="N94" t="s">
        <v>23</v>
      </c>
      <c r="O94" t="s">
        <v>486</v>
      </c>
      <c r="P94" t="s">
        <v>487</v>
      </c>
      <c r="Q94" t="s">
        <v>488</v>
      </c>
      <c r="R94" t="s">
        <v>489</v>
      </c>
    </row>
    <row r="95" spans="1:33" x14ac:dyDescent="0.25">
      <c r="A95" t="s">
        <v>848</v>
      </c>
      <c r="B95" t="s">
        <v>849</v>
      </c>
      <c r="C95" t="s">
        <v>566</v>
      </c>
      <c r="D95" t="str">
        <f>"01476513"</f>
        <v>01476513</v>
      </c>
      <c r="E95" t="str">
        <f>"2021"</f>
        <v>2021</v>
      </c>
      <c r="F95">
        <v>208</v>
      </c>
      <c r="G95" t="s">
        <v>850</v>
      </c>
      <c r="H95" t="s">
        <v>851</v>
      </c>
      <c r="I95" t="s">
        <v>30</v>
      </c>
      <c r="J95" t="s">
        <v>48</v>
      </c>
      <c r="K95" t="s">
        <v>852</v>
      </c>
      <c r="M95" t="s">
        <v>853</v>
      </c>
      <c r="N95" t="s">
        <v>854</v>
      </c>
    </row>
    <row r="96" spans="1:33" x14ac:dyDescent="0.25">
      <c r="A96" t="s">
        <v>735</v>
      </c>
      <c r="B96" t="s">
        <v>736</v>
      </c>
      <c r="C96" t="s">
        <v>737</v>
      </c>
      <c r="D96" t="str">
        <f>"1559-0259"</f>
        <v>1559-0259</v>
      </c>
      <c r="E96" t="str">
        <f>"2019 Apr"</f>
        <v>2019 Apr</v>
      </c>
      <c r="F96">
        <v>19</v>
      </c>
      <c r="G96">
        <v>30382549</v>
      </c>
      <c r="H96" t="s">
        <v>738</v>
      </c>
      <c r="I96" t="s">
        <v>739</v>
      </c>
      <c r="J96" t="s">
        <v>17</v>
      </c>
      <c r="K96" t="s">
        <v>740</v>
      </c>
      <c r="M96" t="s">
        <v>741</v>
      </c>
      <c r="N96" t="s">
        <v>742</v>
      </c>
    </row>
    <row r="97" spans="1:33" x14ac:dyDescent="0.25">
      <c r="A97" t="s">
        <v>717</v>
      </c>
      <c r="B97" t="s">
        <v>718</v>
      </c>
      <c r="C97" t="s">
        <v>103</v>
      </c>
      <c r="D97" t="str">
        <f>"03785173"</f>
        <v>03785173</v>
      </c>
      <c r="E97" t="str">
        <f>"20 April 2019"</f>
        <v>20 April 2019</v>
      </c>
      <c r="F97">
        <v>561</v>
      </c>
      <c r="G97" t="s">
        <v>719</v>
      </c>
      <c r="H97" t="s">
        <v>720</v>
      </c>
      <c r="I97" t="s">
        <v>30</v>
      </c>
      <c r="J97" t="s">
        <v>19</v>
      </c>
      <c r="K97" t="s">
        <v>721</v>
      </c>
      <c r="M97" t="s">
        <v>722</v>
      </c>
      <c r="N97" t="s">
        <v>723</v>
      </c>
    </row>
    <row r="98" spans="1:33" x14ac:dyDescent="0.25">
      <c r="A98" t="s">
        <v>519</v>
      </c>
      <c r="B98" t="s">
        <v>520</v>
      </c>
      <c r="C98" t="s">
        <v>20</v>
      </c>
      <c r="D98" t="str">
        <f>"17438977"</f>
        <v>17438977</v>
      </c>
      <c r="F98" t="str">
        <f>"2018"</f>
        <v>2018</v>
      </c>
      <c r="G98">
        <v>15</v>
      </c>
      <c r="H98">
        <v>1</v>
      </c>
      <c r="K98" t="s">
        <v>521</v>
      </c>
      <c r="L98" t="s">
        <v>90</v>
      </c>
      <c r="M98" t="s">
        <v>21</v>
      </c>
      <c r="N98" t="s">
        <v>48</v>
      </c>
      <c r="O98" t="s">
        <v>522</v>
      </c>
      <c r="Q98" t="s">
        <v>523</v>
      </c>
      <c r="R98" t="s">
        <v>524</v>
      </c>
    </row>
    <row r="99" spans="1:33" x14ac:dyDescent="0.25">
      <c r="A99" t="s">
        <v>391</v>
      </c>
      <c r="B99" t="s">
        <v>392</v>
      </c>
      <c r="C99" t="s">
        <v>26</v>
      </c>
      <c r="D99" t="str">
        <f>"1743-5404"</f>
        <v>1743-5404</v>
      </c>
      <c r="F99" t="str">
        <f>"2020 May"</f>
        <v>2020 May</v>
      </c>
      <c r="G99">
        <v>14</v>
      </c>
      <c r="H99">
        <v>4</v>
      </c>
      <c r="I99">
        <v>479</v>
      </c>
      <c r="K99">
        <v>32046553</v>
      </c>
      <c r="L99" t="s">
        <v>393</v>
      </c>
      <c r="M99" t="s">
        <v>164</v>
      </c>
      <c r="N99" t="s">
        <v>17</v>
      </c>
      <c r="O99" t="s">
        <v>394</v>
      </c>
      <c r="Q99" t="s">
        <v>395</v>
      </c>
      <c r="R99" t="s">
        <v>396</v>
      </c>
    </row>
    <row r="100" spans="1:33" x14ac:dyDescent="0.25">
      <c r="A100" t="s">
        <v>324</v>
      </c>
      <c r="B100" t="s">
        <v>325</v>
      </c>
      <c r="C100" t="s">
        <v>326</v>
      </c>
      <c r="D100" t="str">
        <f>"1879-3169"</f>
        <v>1879-3169</v>
      </c>
      <c r="E100" t="str">
        <f>"2020 Aug 01"</f>
        <v>2020 Aug 01</v>
      </c>
      <c r="F100">
        <v>328</v>
      </c>
      <c r="G100">
        <v>32311379</v>
      </c>
      <c r="H100" t="s">
        <v>124</v>
      </c>
      <c r="I100" t="s">
        <v>32</v>
      </c>
      <c r="J100" t="s">
        <v>17</v>
      </c>
      <c r="K100" t="s">
        <v>327</v>
      </c>
      <c r="M100" t="s">
        <v>328</v>
      </c>
      <c r="N100" t="s">
        <v>329</v>
      </c>
    </row>
    <row r="101" spans="1:33" s="1" customFormat="1" x14ac:dyDescent="0.25">
      <c r="A101" s="1" t="s">
        <v>404</v>
      </c>
      <c r="B101" s="1" t="s">
        <v>405</v>
      </c>
      <c r="C101" s="1" t="s">
        <v>406</v>
      </c>
      <c r="D101" s="1" t="str">
        <f>"1872-7077"</f>
        <v>1872-7077</v>
      </c>
      <c r="F101" s="1" t="str">
        <f>"2017 Dec"</f>
        <v>2017 Dec</v>
      </c>
      <c r="G101" s="1">
        <v>56</v>
      </c>
      <c r="I101" s="1">
        <v>121</v>
      </c>
      <c r="K101" s="1">
        <v>28910697</v>
      </c>
      <c r="L101" s="1" t="s">
        <v>407</v>
      </c>
      <c r="M101" s="1" t="s">
        <v>408</v>
      </c>
      <c r="N101" s="1" t="s">
        <v>17</v>
      </c>
      <c r="O101" s="1" t="s">
        <v>409</v>
      </c>
      <c r="Q101" s="1" t="s">
        <v>410</v>
      </c>
      <c r="R101" s="1" t="s">
        <v>411</v>
      </c>
    </row>
    <row r="102" spans="1:33" x14ac:dyDescent="0.25">
      <c r="A102" t="s">
        <v>631</v>
      </c>
      <c r="B102" t="s">
        <v>632</v>
      </c>
      <c r="C102" t="s">
        <v>31</v>
      </c>
      <c r="D102" t="str">
        <f>"1873-3336"</f>
        <v>1873-3336</v>
      </c>
      <c r="E102" t="str">
        <f>"2021 Aug 05"</f>
        <v>2021 Aug 05</v>
      </c>
      <c r="F102">
        <v>415</v>
      </c>
      <c r="G102">
        <v>33721782</v>
      </c>
      <c r="H102" t="s">
        <v>633</v>
      </c>
      <c r="I102" t="s">
        <v>32</v>
      </c>
      <c r="J102" t="s">
        <v>17</v>
      </c>
      <c r="K102" t="s">
        <v>634</v>
      </c>
      <c r="M102" t="s">
        <v>635</v>
      </c>
      <c r="N102" t="s">
        <v>636</v>
      </c>
    </row>
    <row r="103" spans="1:33" x14ac:dyDescent="0.25">
      <c r="A103" s="2" t="s">
        <v>207</v>
      </c>
      <c r="B103" s="2" t="s">
        <v>208</v>
      </c>
      <c r="C103" s="2" t="s">
        <v>209</v>
      </c>
      <c r="D103" s="2" t="str">
        <f>"1432-0614"</f>
        <v>1432-0614</v>
      </c>
      <c r="E103" s="2"/>
      <c r="F103" s="2" t="str">
        <f>"2018 Nov"</f>
        <v>2018 Nov</v>
      </c>
      <c r="G103" s="2">
        <v>102</v>
      </c>
      <c r="H103" s="2">
        <v>21</v>
      </c>
      <c r="I103" s="2">
        <v>9351</v>
      </c>
      <c r="J103" s="2"/>
      <c r="K103" s="2">
        <v>30112672</v>
      </c>
      <c r="L103" s="2" t="s">
        <v>210</v>
      </c>
      <c r="M103" s="2" t="s">
        <v>211</v>
      </c>
      <c r="N103" s="2" t="s">
        <v>17</v>
      </c>
      <c r="O103" s="2" t="s">
        <v>212</v>
      </c>
      <c r="P103" s="2"/>
      <c r="Q103" s="2" t="s">
        <v>213</v>
      </c>
      <c r="R103" s="2" t="s">
        <v>214</v>
      </c>
      <c r="S103" s="1"/>
      <c r="T103" s="1"/>
      <c r="U103" s="1"/>
      <c r="V103" s="1"/>
      <c r="W103" s="1"/>
      <c r="X103" s="1"/>
      <c r="Y103" s="1"/>
      <c r="Z103" s="1"/>
      <c r="AA103" s="1"/>
      <c r="AB103" s="1"/>
      <c r="AC103" s="1"/>
      <c r="AD103" s="1"/>
      <c r="AE103" s="1"/>
      <c r="AF103" s="1"/>
      <c r="AG103" s="1"/>
    </row>
    <row r="104" spans="1:33" x14ac:dyDescent="0.25">
      <c r="A104" t="s">
        <v>743</v>
      </c>
      <c r="B104" t="s">
        <v>744</v>
      </c>
      <c r="C104" t="s">
        <v>235</v>
      </c>
      <c r="D104" t="str">
        <f>"1090-2414"</f>
        <v>1090-2414</v>
      </c>
      <c r="E104" t="str">
        <f>"2019 Nov 15"</f>
        <v>2019 Nov 15</v>
      </c>
      <c r="F104">
        <v>183</v>
      </c>
      <c r="G104">
        <v>31386942</v>
      </c>
      <c r="H104" t="s">
        <v>745</v>
      </c>
      <c r="I104" t="s">
        <v>32</v>
      </c>
      <c r="J104" t="s">
        <v>17</v>
      </c>
      <c r="K104" t="s">
        <v>746</v>
      </c>
      <c r="M104" t="s">
        <v>747</v>
      </c>
      <c r="N104" t="s">
        <v>748</v>
      </c>
    </row>
    <row r="105" spans="1:33" x14ac:dyDescent="0.25">
      <c r="A105" t="s">
        <v>330</v>
      </c>
      <c r="B105" t="s">
        <v>331</v>
      </c>
      <c r="C105" t="s">
        <v>26</v>
      </c>
      <c r="D105" t="str">
        <f>"17435390"</f>
        <v>17435390</v>
      </c>
      <c r="F105" t="str">
        <f>"Jun2021"</f>
        <v>Jun2021</v>
      </c>
      <c r="G105">
        <v>15</v>
      </c>
      <c r="H105">
        <v>5</v>
      </c>
      <c r="I105">
        <v>661</v>
      </c>
      <c r="J105">
        <v>12</v>
      </c>
      <c r="K105">
        <v>151136414</v>
      </c>
      <c r="L105" t="s">
        <v>332</v>
      </c>
      <c r="M105" t="s">
        <v>27</v>
      </c>
      <c r="N105" t="s">
        <v>23</v>
      </c>
      <c r="O105" t="s">
        <v>333</v>
      </c>
      <c r="Q105" t="s">
        <v>334</v>
      </c>
      <c r="R105" t="s">
        <v>335</v>
      </c>
    </row>
    <row r="106" spans="1:33" x14ac:dyDescent="0.25">
      <c r="A106" t="s">
        <v>602</v>
      </c>
      <c r="B106" t="s">
        <v>603</v>
      </c>
      <c r="C106" t="s">
        <v>26</v>
      </c>
      <c r="D106" t="str">
        <f>"17435390"</f>
        <v>17435390</v>
      </c>
      <c r="E106" t="str">
        <f>"Oct2020"</f>
        <v>Oct2020</v>
      </c>
      <c r="F106">
        <v>14</v>
      </c>
      <c r="G106">
        <v>146630471</v>
      </c>
      <c r="H106" t="s">
        <v>604</v>
      </c>
      <c r="I106" t="s">
        <v>27</v>
      </c>
      <c r="J106" t="s">
        <v>23</v>
      </c>
      <c r="K106" t="s">
        <v>605</v>
      </c>
      <c r="L106" t="s">
        <v>606</v>
      </c>
      <c r="M106" t="s">
        <v>607</v>
      </c>
      <c r="N106" t="s">
        <v>608</v>
      </c>
    </row>
    <row r="107" spans="1:33" x14ac:dyDescent="0.25">
      <c r="A107" t="s">
        <v>626</v>
      </c>
      <c r="B107" t="s">
        <v>627</v>
      </c>
      <c r="C107" t="s">
        <v>326</v>
      </c>
      <c r="D107" t="str">
        <f>"1879-3169"</f>
        <v>1879-3169</v>
      </c>
      <c r="E107" t="str">
        <f>"2020 Oct 10"</f>
        <v>2020 Oct 10</v>
      </c>
      <c r="F107">
        <v>332</v>
      </c>
      <c r="G107">
        <v>32649966</v>
      </c>
      <c r="H107" t="s">
        <v>125</v>
      </c>
      <c r="I107" t="s">
        <v>32</v>
      </c>
      <c r="J107" t="s">
        <v>17</v>
      </c>
      <c r="K107" t="s">
        <v>628</v>
      </c>
      <c r="M107" t="s">
        <v>629</v>
      </c>
      <c r="N107" t="s">
        <v>630</v>
      </c>
    </row>
    <row r="108" spans="1:33" x14ac:dyDescent="0.25">
      <c r="A108" t="s">
        <v>141</v>
      </c>
      <c r="B108" t="s">
        <v>142</v>
      </c>
      <c r="C108" t="s">
        <v>143</v>
      </c>
      <c r="D108" t="str">
        <f>"1879-1026"</f>
        <v>1879-1026</v>
      </c>
      <c r="E108" t="str">
        <f>"2021 Sep 15"</f>
        <v>2021 Sep 15</v>
      </c>
      <c r="F108">
        <v>787</v>
      </c>
      <c r="G108">
        <v>33991908</v>
      </c>
      <c r="H108" t="s">
        <v>144</v>
      </c>
      <c r="I108" t="s">
        <v>32</v>
      </c>
      <c r="J108" t="s">
        <v>17</v>
      </c>
      <c r="K108" t="s">
        <v>145</v>
      </c>
      <c r="M108" t="s">
        <v>146</v>
      </c>
      <c r="N108" t="s">
        <v>147</v>
      </c>
    </row>
    <row r="109" spans="1:33" x14ac:dyDescent="0.25">
      <c r="A109" t="s">
        <v>174</v>
      </c>
      <c r="B109" t="s">
        <v>175</v>
      </c>
      <c r="C109" t="s">
        <v>176</v>
      </c>
      <c r="D109" t="str">
        <f>"22133437"</f>
        <v>22133437</v>
      </c>
      <c r="F109" t="str">
        <f>"August 2021"</f>
        <v>August 2021</v>
      </c>
      <c r="G109">
        <v>9</v>
      </c>
      <c r="H109">
        <v>4</v>
      </c>
      <c r="K109" t="s">
        <v>177</v>
      </c>
      <c r="L109" t="s">
        <v>178</v>
      </c>
      <c r="M109" t="s">
        <v>18</v>
      </c>
      <c r="N109" t="s">
        <v>19</v>
      </c>
      <c r="O109" t="s">
        <v>179</v>
      </c>
      <c r="Q109" t="s">
        <v>180</v>
      </c>
      <c r="R109" t="s">
        <v>181</v>
      </c>
    </row>
    <row r="110" spans="1:33" x14ac:dyDescent="0.25">
      <c r="A110" t="s">
        <v>819</v>
      </c>
      <c r="B110" t="s">
        <v>820</v>
      </c>
      <c r="C110" t="s">
        <v>171</v>
      </c>
      <c r="D110" t="str">
        <f>"1879-1298"</f>
        <v>1879-1298</v>
      </c>
      <c r="E110" t="str">
        <f>"2019 May"</f>
        <v>2019 May</v>
      </c>
      <c r="F110">
        <v>222</v>
      </c>
      <c r="G110">
        <v>30708152</v>
      </c>
      <c r="H110" t="s">
        <v>821</v>
      </c>
      <c r="I110" t="s">
        <v>172</v>
      </c>
      <c r="J110" t="s">
        <v>17</v>
      </c>
      <c r="K110" t="s">
        <v>822</v>
      </c>
      <c r="M110" t="s">
        <v>823</v>
      </c>
      <c r="N110" t="s">
        <v>824</v>
      </c>
    </row>
    <row r="111" spans="1:33" x14ac:dyDescent="0.25">
      <c r="A111" t="s">
        <v>812</v>
      </c>
      <c r="B111" t="s">
        <v>813</v>
      </c>
      <c r="C111" t="s">
        <v>63</v>
      </c>
      <c r="D111" t="str">
        <f>"03043894"</f>
        <v>03043894</v>
      </c>
      <c r="E111" t="str">
        <f>"2021"</f>
        <v>2021</v>
      </c>
      <c r="F111">
        <v>417</v>
      </c>
      <c r="G111" t="s">
        <v>814</v>
      </c>
      <c r="H111" t="s">
        <v>815</v>
      </c>
      <c r="I111" t="s">
        <v>30</v>
      </c>
      <c r="J111" t="s">
        <v>48</v>
      </c>
      <c r="K111" t="s">
        <v>816</v>
      </c>
      <c r="M111" t="s">
        <v>817</v>
      </c>
      <c r="N111" t="s">
        <v>818</v>
      </c>
    </row>
    <row r="112" spans="1:33" s="1" customFormat="1" x14ac:dyDescent="0.25">
      <c r="A112" s="1" t="s">
        <v>805</v>
      </c>
      <c r="B112" s="1" t="s">
        <v>806</v>
      </c>
      <c r="C112" s="1" t="s">
        <v>807</v>
      </c>
      <c r="D112" s="1" t="str">
        <f>"2045452X"</f>
        <v>2045452X</v>
      </c>
      <c r="E112" s="1" t="str">
        <f>"Sep2018"</f>
        <v>Sep2018</v>
      </c>
      <c r="F112" s="1">
        <v>7</v>
      </c>
      <c r="G112" s="1">
        <v>143249704</v>
      </c>
      <c r="H112" s="1" t="s">
        <v>808</v>
      </c>
      <c r="I112" s="1" t="s">
        <v>83</v>
      </c>
      <c r="J112" s="1" t="s">
        <v>23</v>
      </c>
      <c r="K112" s="1" t="s">
        <v>809</v>
      </c>
      <c r="M112" s="1" t="s">
        <v>810</v>
      </c>
      <c r="N112" s="1" t="s">
        <v>811</v>
      </c>
    </row>
    <row r="113" spans="1:18" x14ac:dyDescent="0.25">
      <c r="A113" t="s">
        <v>266</v>
      </c>
      <c r="B113" t="s">
        <v>267</v>
      </c>
      <c r="C113" t="s">
        <v>249</v>
      </c>
      <c r="D113" t="str">
        <f>"1873-6351"</f>
        <v>1873-6351</v>
      </c>
      <c r="F113" t="str">
        <f>"2018 Nov"</f>
        <v>2018 Nov</v>
      </c>
      <c r="G113">
        <v>121</v>
      </c>
      <c r="I113">
        <v>65</v>
      </c>
      <c r="K113">
        <v>30138652</v>
      </c>
      <c r="L113" t="s">
        <v>268</v>
      </c>
      <c r="M113" t="s">
        <v>172</v>
      </c>
      <c r="N113" t="s">
        <v>17</v>
      </c>
      <c r="O113" t="s">
        <v>269</v>
      </c>
      <c r="Q113" t="s">
        <v>270</v>
      </c>
      <c r="R113" t="s">
        <v>271</v>
      </c>
    </row>
    <row r="114" spans="1:18" x14ac:dyDescent="0.25">
      <c r="A114" t="s">
        <v>221</v>
      </c>
      <c r="B114" t="s">
        <v>222</v>
      </c>
      <c r="C114" t="s">
        <v>122</v>
      </c>
      <c r="D114" t="str">
        <f>"1422-0067"</f>
        <v>1422-0067</v>
      </c>
      <c r="F114" t="str">
        <f>"2020 Nov 30"</f>
        <v>2020 Nov 30</v>
      </c>
      <c r="G114">
        <v>21</v>
      </c>
      <c r="H114">
        <v>23</v>
      </c>
      <c r="K114">
        <v>33266061</v>
      </c>
      <c r="L114" t="s">
        <v>223</v>
      </c>
      <c r="M114" t="s">
        <v>25</v>
      </c>
      <c r="N114" t="s">
        <v>17</v>
      </c>
      <c r="O114" t="s">
        <v>224</v>
      </c>
      <c r="Q114" t="s">
        <v>225</v>
      </c>
      <c r="R114" t="s">
        <v>226</v>
      </c>
    </row>
    <row r="115" spans="1:18" x14ac:dyDescent="0.25">
      <c r="A115" t="s">
        <v>272</v>
      </c>
      <c r="B115" t="s">
        <v>273</v>
      </c>
      <c r="C115" t="s">
        <v>67</v>
      </c>
      <c r="D115" t="str">
        <f>"2040-3372"</f>
        <v>2040-3372</v>
      </c>
      <c r="F115" t="str">
        <f>"2019 May 30"</f>
        <v>2019 May 30</v>
      </c>
      <c r="G115">
        <v>11</v>
      </c>
      <c r="H115">
        <v>21</v>
      </c>
      <c r="I115">
        <v>10511</v>
      </c>
      <c r="K115">
        <v>31116204</v>
      </c>
      <c r="L115" t="s">
        <v>274</v>
      </c>
      <c r="M115" t="s">
        <v>69</v>
      </c>
      <c r="N115" t="s">
        <v>17</v>
      </c>
      <c r="O115" t="s">
        <v>275</v>
      </c>
      <c r="Q115" t="s">
        <v>276</v>
      </c>
      <c r="R115" t="s">
        <v>277</v>
      </c>
    </row>
    <row r="116" spans="1:18" x14ac:dyDescent="0.25">
      <c r="A116" t="s">
        <v>303</v>
      </c>
      <c r="B116" t="s">
        <v>304</v>
      </c>
      <c r="C116" t="s">
        <v>33</v>
      </c>
      <c r="D116" t="str">
        <f>"1743-8977"</f>
        <v>1743-8977</v>
      </c>
      <c r="F116" t="str">
        <f>"2017 Jul 20"</f>
        <v>2017 Jul 20</v>
      </c>
      <c r="G116">
        <v>14</v>
      </c>
      <c r="H116">
        <v>1</v>
      </c>
      <c r="I116">
        <v>27</v>
      </c>
      <c r="K116">
        <v>28728598</v>
      </c>
      <c r="L116" t="s">
        <v>305</v>
      </c>
      <c r="M116" t="s">
        <v>22</v>
      </c>
      <c r="N116" t="s">
        <v>17</v>
      </c>
      <c r="O116" t="s">
        <v>306</v>
      </c>
      <c r="R116" t="s">
        <v>307</v>
      </c>
    </row>
    <row r="117" spans="1:18" x14ac:dyDescent="0.25">
      <c r="A117" t="s">
        <v>247</v>
      </c>
      <c r="B117" t="s">
        <v>248</v>
      </c>
      <c r="C117" t="s">
        <v>249</v>
      </c>
      <c r="D117" t="str">
        <f>"1873-6351"</f>
        <v>1873-6351</v>
      </c>
      <c r="F117" t="str">
        <f>"2019 Apr"</f>
        <v>2019 Apr</v>
      </c>
      <c r="G117">
        <v>126</v>
      </c>
      <c r="I117">
        <v>169</v>
      </c>
      <c r="K117">
        <v>30802478</v>
      </c>
      <c r="L117" t="s">
        <v>250</v>
      </c>
      <c r="M117" t="s">
        <v>172</v>
      </c>
      <c r="N117" t="s">
        <v>17</v>
      </c>
      <c r="O117" t="s">
        <v>251</v>
      </c>
      <c r="Q117" t="s">
        <v>252</v>
      </c>
      <c r="R117" t="s">
        <v>253</v>
      </c>
    </row>
    <row r="118" spans="1:18" x14ac:dyDescent="0.25">
      <c r="A118" s="5" t="s">
        <v>227</v>
      </c>
      <c r="B118" s="5" t="s">
        <v>228</v>
      </c>
      <c r="C118" s="5" t="s">
        <v>35</v>
      </c>
      <c r="D118" s="5" t="str">
        <f>"2045-2322"</f>
        <v>2045-2322</v>
      </c>
      <c r="E118" s="5"/>
      <c r="F118" s="5" t="str">
        <f>"2019 Aug 21"</f>
        <v>2019 Aug 21</v>
      </c>
      <c r="G118" s="5">
        <v>9</v>
      </c>
      <c r="H118" s="5">
        <v>1</v>
      </c>
      <c r="I118" s="5">
        <v>12144</v>
      </c>
      <c r="J118" s="5"/>
      <c r="K118" s="5">
        <v>31434956</v>
      </c>
      <c r="L118" s="5" t="s">
        <v>229</v>
      </c>
      <c r="M118" s="5" t="s">
        <v>36</v>
      </c>
      <c r="N118" s="5" t="s">
        <v>17</v>
      </c>
      <c r="O118" s="5" t="s">
        <v>230</v>
      </c>
      <c r="P118" s="5"/>
      <c r="Q118" s="5" t="s">
        <v>231</v>
      </c>
      <c r="R118" s="5" t="s">
        <v>232</v>
      </c>
    </row>
    <row r="119" spans="1:18" x14ac:dyDescent="0.25">
      <c r="A119" t="s">
        <v>127</v>
      </c>
      <c r="C119" t="s">
        <v>50</v>
      </c>
      <c r="D119" t="str">
        <f>"0300483X"</f>
        <v>0300483X</v>
      </c>
      <c r="F119" t="str">
        <f>"2015"</f>
        <v>2015</v>
      </c>
      <c r="G119">
        <v>328</v>
      </c>
      <c r="I119">
        <v>66</v>
      </c>
      <c r="J119">
        <v>9</v>
      </c>
      <c r="K119" t="s">
        <v>128</v>
      </c>
      <c r="L119" t="s">
        <v>123</v>
      </c>
      <c r="M119" t="s">
        <v>30</v>
      </c>
      <c r="O119" t="s">
        <v>129</v>
      </c>
      <c r="Q119" t="s">
        <v>130</v>
      </c>
      <c r="R119" t="s">
        <v>131</v>
      </c>
    </row>
  </sheetData>
  <autoFilter ref="A3:R3" xr:uid="{00000000-0009-0000-0000-000000000000}">
    <sortState xmlns:xlrd2="http://schemas.microsoft.com/office/spreadsheetml/2017/richdata2" ref="A4:R141">
      <sortCondition ref="B3"/>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Genetic Effects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2021-09-28T17:58:44Z</dcterms:created>
  <dcterms:modified xsi:type="dcterms:W3CDTF">2022-03-24T18:10:36Z</dcterms:modified>
</cp:coreProperties>
</file>